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angela_beltre_itsc_edu_do/Documents/Escritorio/"/>
    </mc:Choice>
  </mc:AlternateContent>
  <xr:revisionPtr revIDLastSave="659" documentId="13_ncr:1_{E957DC93-78DC-4119-9AF9-A06DC9E6CFDA}" xr6:coauthVersionLast="47" xr6:coauthVersionMax="47" xr10:uidLastSave="{F94E5E8B-D3BA-4D67-8D44-9EBD668994F1}"/>
  <bookViews>
    <workbookView xWindow="-120" yWindow="-120" windowWidth="20730" windowHeight="11160" activeTab="5" xr2:uid="{00000000-000D-0000-FFFF-FFFF00000000}"/>
  </bookViews>
  <sheets>
    <sheet name="PRESUPUESTO APROBADO 2025" sheetId="1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r:id="rId6"/>
  </sheets>
  <definedNames>
    <definedName name="_xlnm.Print_Titles" localSheetId="4">ABRIL!$1:$7</definedName>
    <definedName name="_xlnm.Print_Titles" localSheetId="1">ENERO!$1:$7</definedName>
    <definedName name="_xlnm.Print_Titles" localSheetId="2">FEBRERO!$1:$7</definedName>
    <definedName name="_xlnm.Print_Titles" localSheetId="3">MARZO!$1:$7</definedName>
    <definedName name="_xlnm.Print_Titles" localSheetId="5">MAYO!$1:$7</definedName>
    <definedName name="_xlnm.Print_Titles" localSheetId="0">'PRESUPUESTO APROBADO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6" l="1"/>
  <c r="N83" i="6"/>
  <c r="M83" i="6"/>
  <c r="K83" i="6"/>
  <c r="J83" i="6"/>
  <c r="I83" i="6"/>
  <c r="D82" i="6"/>
  <c r="E81" i="6"/>
  <c r="D81" i="6"/>
  <c r="C81" i="6"/>
  <c r="D80" i="6"/>
  <c r="D79" i="6"/>
  <c r="P78" i="6"/>
  <c r="P83" i="6" s="1"/>
  <c r="O78" i="6"/>
  <c r="N78" i="6"/>
  <c r="M78" i="6"/>
  <c r="L78" i="6"/>
  <c r="L83" i="6" s="1"/>
  <c r="K78" i="6"/>
  <c r="J78" i="6"/>
  <c r="I78" i="6"/>
  <c r="H78" i="6"/>
  <c r="H83" i="6" s="1"/>
  <c r="G78" i="6"/>
  <c r="F78" i="6"/>
  <c r="E78" i="6"/>
  <c r="D78" i="6"/>
  <c r="C78" i="6"/>
  <c r="E77" i="6"/>
  <c r="D77" i="6"/>
  <c r="E76" i="6"/>
  <c r="D76" i="6" s="1"/>
  <c r="D75" i="6" s="1"/>
  <c r="G75" i="6"/>
  <c r="G83" i="6" s="1"/>
  <c r="F75" i="6"/>
  <c r="F83" i="6" s="1"/>
  <c r="E75" i="6"/>
  <c r="E83" i="6" s="1"/>
  <c r="C75" i="6"/>
  <c r="G74" i="6"/>
  <c r="F74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D61" i="6" s="1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D50" i="6"/>
  <c r="D49" i="6"/>
  <c r="D48" i="6"/>
  <c r="D47" i="6"/>
  <c r="D46" i="6"/>
  <c r="D45" i="6"/>
  <c r="D44" i="6"/>
  <c r="P43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D10" i="6"/>
  <c r="P9" i="6"/>
  <c r="P73" i="6" s="1"/>
  <c r="P84" i="6" s="1"/>
  <c r="O9" i="6"/>
  <c r="O73" i="6" s="1"/>
  <c r="O84" i="6" s="1"/>
  <c r="N9" i="6"/>
  <c r="N73" i="6" s="1"/>
  <c r="N84" i="6" s="1"/>
  <c r="M9" i="6"/>
  <c r="M73" i="6" s="1"/>
  <c r="M84" i="6" s="1"/>
  <c r="L9" i="6"/>
  <c r="L73" i="6" s="1"/>
  <c r="L84" i="6" s="1"/>
  <c r="K9" i="6"/>
  <c r="K73" i="6" s="1"/>
  <c r="K84" i="6" s="1"/>
  <c r="J9" i="6"/>
  <c r="J73" i="6" s="1"/>
  <c r="J84" i="6" s="1"/>
  <c r="I9" i="6"/>
  <c r="H9" i="6"/>
  <c r="H73" i="6" s="1"/>
  <c r="H84" i="6" s="1"/>
  <c r="G9" i="6"/>
  <c r="G73" i="6" s="1"/>
  <c r="G84" i="6" s="1"/>
  <c r="F9" i="6"/>
  <c r="F73" i="6" s="1"/>
  <c r="F84" i="6" s="1"/>
  <c r="E9" i="6"/>
  <c r="E73" i="6" s="1"/>
  <c r="C9" i="6"/>
  <c r="B9" i="6"/>
  <c r="B73" i="6" s="1"/>
  <c r="B84" i="6" s="1"/>
  <c r="H69" i="5"/>
  <c r="H43" i="5"/>
  <c r="D82" i="5"/>
  <c r="D81" i="5" s="1"/>
  <c r="E81" i="5"/>
  <c r="C81" i="5"/>
  <c r="D80" i="5"/>
  <c r="D79" i="5"/>
  <c r="D78" i="5" s="1"/>
  <c r="P78" i="5"/>
  <c r="P83" i="5" s="1"/>
  <c r="O78" i="5"/>
  <c r="O83" i="5" s="1"/>
  <c r="N78" i="5"/>
  <c r="N83" i="5" s="1"/>
  <c r="M78" i="5"/>
  <c r="M83" i="5" s="1"/>
  <c r="L78" i="5"/>
  <c r="L83" i="5" s="1"/>
  <c r="K78" i="5"/>
  <c r="K83" i="5" s="1"/>
  <c r="J78" i="5"/>
  <c r="J83" i="5" s="1"/>
  <c r="I78" i="5"/>
  <c r="I83" i="5" s="1"/>
  <c r="H78" i="5"/>
  <c r="H83" i="5" s="1"/>
  <c r="G78" i="5"/>
  <c r="F78" i="5"/>
  <c r="E78" i="5"/>
  <c r="C78" i="5"/>
  <c r="E77" i="5"/>
  <c r="E75" i="5" s="1"/>
  <c r="D77" i="5"/>
  <c r="E76" i="5"/>
  <c r="D76" i="5" s="1"/>
  <c r="D75" i="5" s="1"/>
  <c r="G75" i="5"/>
  <c r="G83" i="5" s="1"/>
  <c r="F75" i="5"/>
  <c r="F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G69" i="5"/>
  <c r="F69" i="5"/>
  <c r="E69" i="5"/>
  <c r="C69" i="5"/>
  <c r="B69" i="5"/>
  <c r="D68" i="5"/>
  <c r="D66" i="5" s="1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P73" i="5" s="1"/>
  <c r="P84" i="5" s="1"/>
  <c r="O43" i="5"/>
  <c r="N43" i="5"/>
  <c r="M43" i="5"/>
  <c r="M73" i="5" s="1"/>
  <c r="M84" i="5" s="1"/>
  <c r="L43" i="5"/>
  <c r="L73" i="5" s="1"/>
  <c r="L84" i="5" s="1"/>
  <c r="K43" i="5"/>
  <c r="J43" i="5"/>
  <c r="I43" i="5"/>
  <c r="I73" i="5" s="1"/>
  <c r="I84" i="5" s="1"/>
  <c r="G43" i="5"/>
  <c r="F43" i="5"/>
  <c r="E43" i="5"/>
  <c r="E73" i="5" s="1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O9" i="5"/>
  <c r="O73" i="5" s="1"/>
  <c r="O84" i="5" s="1"/>
  <c r="N9" i="5"/>
  <c r="N73" i="5" s="1"/>
  <c r="M9" i="5"/>
  <c r="L9" i="5"/>
  <c r="K9" i="5"/>
  <c r="J9" i="5"/>
  <c r="J73" i="5" s="1"/>
  <c r="I9" i="5"/>
  <c r="H9" i="5"/>
  <c r="G9" i="5"/>
  <c r="G73" i="5" s="1"/>
  <c r="G84" i="5" s="1"/>
  <c r="F9" i="5"/>
  <c r="F73" i="5" s="1"/>
  <c r="F84" i="5" s="1"/>
  <c r="E9" i="5"/>
  <c r="C9" i="5"/>
  <c r="B9" i="5"/>
  <c r="B73" i="5" s="1"/>
  <c r="B84" i="5" s="1"/>
  <c r="G69" i="4"/>
  <c r="P83" i="4"/>
  <c r="L83" i="4"/>
  <c r="H83" i="4"/>
  <c r="D82" i="4"/>
  <c r="D81" i="4" s="1"/>
  <c r="E81" i="4"/>
  <c r="C81" i="4"/>
  <c r="D80" i="4"/>
  <c r="D79" i="4"/>
  <c r="D78" i="4" s="1"/>
  <c r="P78" i="4"/>
  <c r="O78" i="4"/>
  <c r="O83" i="4" s="1"/>
  <c r="N78" i="4"/>
  <c r="N83" i="4" s="1"/>
  <c r="M78" i="4"/>
  <c r="M83" i="4" s="1"/>
  <c r="L78" i="4"/>
  <c r="K78" i="4"/>
  <c r="K83" i="4" s="1"/>
  <c r="J78" i="4"/>
  <c r="J83" i="4" s="1"/>
  <c r="I78" i="4"/>
  <c r="I83" i="4" s="1"/>
  <c r="H78" i="4"/>
  <c r="G78" i="4"/>
  <c r="F78" i="4"/>
  <c r="E78" i="4"/>
  <c r="C78" i="4"/>
  <c r="E77" i="4"/>
  <c r="D77" i="4" s="1"/>
  <c r="D75" i="4" s="1"/>
  <c r="E76" i="4"/>
  <c r="D76" i="4"/>
  <c r="G75" i="4"/>
  <c r="G83" i="4" s="1"/>
  <c r="F75" i="4"/>
  <c r="F83" i="4" s="1"/>
  <c r="C75" i="4"/>
  <c r="D72" i="4"/>
  <c r="D71" i="4"/>
  <c r="D69" i="4" s="1"/>
  <c r="D70" i="4"/>
  <c r="P69" i="4"/>
  <c r="O69" i="4"/>
  <c r="N69" i="4"/>
  <c r="M69" i="4"/>
  <c r="L69" i="4"/>
  <c r="K69" i="4"/>
  <c r="J69" i="4"/>
  <c r="I69" i="4"/>
  <c r="H69" i="4"/>
  <c r="F69" i="4"/>
  <c r="E69" i="4"/>
  <c r="C69" i="4"/>
  <c r="B69" i="4"/>
  <c r="D68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O43" i="4"/>
  <c r="N43" i="4"/>
  <c r="N73" i="4" s="1"/>
  <c r="M43" i="4"/>
  <c r="L43" i="4"/>
  <c r="K43" i="4"/>
  <c r="J43" i="4"/>
  <c r="J73" i="4" s="1"/>
  <c r="I43" i="4"/>
  <c r="H43" i="4"/>
  <c r="G43" i="4"/>
  <c r="F43" i="4"/>
  <c r="F73" i="4" s="1"/>
  <c r="F84" i="4" s="1"/>
  <c r="E43" i="4"/>
  <c r="C43" i="4"/>
  <c r="B43" i="4"/>
  <c r="B73" i="4" s="1"/>
  <c r="B84" i="4" s="1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P73" i="4" s="1"/>
  <c r="P84" i="4" s="1"/>
  <c r="O9" i="4"/>
  <c r="O73" i="4" s="1"/>
  <c r="O84" i="4" s="1"/>
  <c r="N9" i="4"/>
  <c r="M9" i="4"/>
  <c r="M73" i="4" s="1"/>
  <c r="L9" i="4"/>
  <c r="L73" i="4" s="1"/>
  <c r="L84" i="4" s="1"/>
  <c r="K9" i="4"/>
  <c r="K73" i="4" s="1"/>
  <c r="K84" i="4" s="1"/>
  <c r="J9" i="4"/>
  <c r="I9" i="4"/>
  <c r="I73" i="4" s="1"/>
  <c r="H9" i="4"/>
  <c r="H73" i="4" s="1"/>
  <c r="H84" i="4" s="1"/>
  <c r="G9" i="4"/>
  <c r="F9" i="4"/>
  <c r="E9" i="4"/>
  <c r="E73" i="4" s="1"/>
  <c r="C9" i="4"/>
  <c r="B9" i="4"/>
  <c r="O83" i="3"/>
  <c r="N83" i="3"/>
  <c r="K83" i="3"/>
  <c r="J83" i="3"/>
  <c r="D82" i="3"/>
  <c r="D81" i="3" s="1"/>
  <c r="E81" i="3"/>
  <c r="C81" i="3"/>
  <c r="D80" i="3"/>
  <c r="D79" i="3"/>
  <c r="D78" i="3" s="1"/>
  <c r="P78" i="3"/>
  <c r="P83" i="3" s="1"/>
  <c r="O78" i="3"/>
  <c r="N78" i="3"/>
  <c r="M78" i="3"/>
  <c r="M83" i="3" s="1"/>
  <c r="L78" i="3"/>
  <c r="L83" i="3" s="1"/>
  <c r="K78" i="3"/>
  <c r="J78" i="3"/>
  <c r="I78" i="3"/>
  <c r="I83" i="3" s="1"/>
  <c r="H78" i="3"/>
  <c r="H83" i="3" s="1"/>
  <c r="G78" i="3"/>
  <c r="F78" i="3"/>
  <c r="E78" i="3"/>
  <c r="C78" i="3"/>
  <c r="E77" i="3"/>
  <c r="E75" i="3" s="1"/>
  <c r="D77" i="3"/>
  <c r="E76" i="3"/>
  <c r="D76" i="3" s="1"/>
  <c r="D75" i="3" s="1"/>
  <c r="G75" i="3"/>
  <c r="G83" i="3" s="1"/>
  <c r="F75" i="3"/>
  <c r="F74" i="3" s="1"/>
  <c r="C75" i="3"/>
  <c r="G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D51" i="3" s="1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P73" i="3" s="1"/>
  <c r="O43" i="3"/>
  <c r="N43" i="3"/>
  <c r="M43" i="3"/>
  <c r="M73" i="3" s="1"/>
  <c r="L43" i="3"/>
  <c r="L73" i="3" s="1"/>
  <c r="K43" i="3"/>
  <c r="J43" i="3"/>
  <c r="I43" i="3"/>
  <c r="I73" i="3" s="1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O73" i="3" s="1"/>
  <c r="O84" i="3" s="1"/>
  <c r="N9" i="3"/>
  <c r="N73" i="3" s="1"/>
  <c r="N84" i="3" s="1"/>
  <c r="M9" i="3"/>
  <c r="L9" i="3"/>
  <c r="K9" i="3"/>
  <c r="K73" i="3" s="1"/>
  <c r="K84" i="3" s="1"/>
  <c r="J9" i="3"/>
  <c r="J73" i="3" s="1"/>
  <c r="J84" i="3" s="1"/>
  <c r="I9" i="3"/>
  <c r="H9" i="3"/>
  <c r="G9" i="3"/>
  <c r="G73" i="3" s="1"/>
  <c r="F9" i="3"/>
  <c r="E9" i="3"/>
  <c r="C9" i="3"/>
  <c r="B9" i="3"/>
  <c r="B73" i="3" s="1"/>
  <c r="B84" i="3" s="1"/>
  <c r="E66" i="2"/>
  <c r="E35" i="2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10" i="2"/>
  <c r="D82" i="2"/>
  <c r="D81" i="2" s="1"/>
  <c r="E81" i="2"/>
  <c r="C81" i="2"/>
  <c r="D80" i="2"/>
  <c r="D79" i="2"/>
  <c r="P78" i="2"/>
  <c r="P83" i="2" s="1"/>
  <c r="O78" i="2"/>
  <c r="O83" i="2" s="1"/>
  <c r="N78" i="2"/>
  <c r="N83" i="2" s="1"/>
  <c r="M78" i="2"/>
  <c r="M83" i="2" s="1"/>
  <c r="L78" i="2"/>
  <c r="L83" i="2" s="1"/>
  <c r="K78" i="2"/>
  <c r="K83" i="2" s="1"/>
  <c r="J78" i="2"/>
  <c r="J83" i="2" s="1"/>
  <c r="I78" i="2"/>
  <c r="I83" i="2" s="1"/>
  <c r="H78" i="2"/>
  <c r="H83" i="2" s="1"/>
  <c r="G78" i="2"/>
  <c r="F78" i="2"/>
  <c r="E78" i="2"/>
  <c r="C78" i="2"/>
  <c r="E77" i="2"/>
  <c r="D77" i="2" s="1"/>
  <c r="E76" i="2"/>
  <c r="D76" i="2" s="1"/>
  <c r="G75" i="2"/>
  <c r="F75" i="2"/>
  <c r="C75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P66" i="2"/>
  <c r="O66" i="2"/>
  <c r="N66" i="2"/>
  <c r="M66" i="2"/>
  <c r="L66" i="2"/>
  <c r="K66" i="2"/>
  <c r="J66" i="2"/>
  <c r="I66" i="2"/>
  <c r="H66" i="2"/>
  <c r="G66" i="2"/>
  <c r="F66" i="2"/>
  <c r="C66" i="2"/>
  <c r="B66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P43" i="2"/>
  <c r="O43" i="2"/>
  <c r="N43" i="2"/>
  <c r="M43" i="2"/>
  <c r="L43" i="2"/>
  <c r="K43" i="2"/>
  <c r="J43" i="2"/>
  <c r="I43" i="2"/>
  <c r="H43" i="2"/>
  <c r="G43" i="2"/>
  <c r="F43" i="2"/>
  <c r="E43" i="2"/>
  <c r="C43" i="2"/>
  <c r="B43" i="2"/>
  <c r="P35" i="2"/>
  <c r="O35" i="2"/>
  <c r="N35" i="2"/>
  <c r="M35" i="2"/>
  <c r="L35" i="2"/>
  <c r="K35" i="2"/>
  <c r="J35" i="2"/>
  <c r="I35" i="2"/>
  <c r="H35" i="2"/>
  <c r="G35" i="2"/>
  <c r="F35" i="2"/>
  <c r="C35" i="2"/>
  <c r="B35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P9" i="2"/>
  <c r="O9" i="2"/>
  <c r="N9" i="2"/>
  <c r="M9" i="2"/>
  <c r="L9" i="2"/>
  <c r="K9" i="2"/>
  <c r="J9" i="2"/>
  <c r="I9" i="2"/>
  <c r="H9" i="2"/>
  <c r="G9" i="2"/>
  <c r="F9" i="2"/>
  <c r="E9" i="2"/>
  <c r="C9" i="2"/>
  <c r="B9" i="2"/>
  <c r="C73" i="6" l="1"/>
  <c r="C84" i="6" s="1"/>
  <c r="D69" i="6"/>
  <c r="D66" i="6"/>
  <c r="D51" i="6"/>
  <c r="D43" i="6"/>
  <c r="D35" i="6"/>
  <c r="D25" i="6"/>
  <c r="I73" i="6"/>
  <c r="I84" i="6" s="1"/>
  <c r="D15" i="6"/>
  <c r="D9" i="6"/>
  <c r="E84" i="6"/>
  <c r="D74" i="6"/>
  <c r="D83" i="6"/>
  <c r="E74" i="6"/>
  <c r="C73" i="5"/>
  <c r="C84" i="5" s="1"/>
  <c r="D69" i="5"/>
  <c r="D61" i="5"/>
  <c r="D43" i="5"/>
  <c r="D51" i="5"/>
  <c r="K73" i="5"/>
  <c r="K84" i="5" s="1"/>
  <c r="D35" i="5"/>
  <c r="D25" i="5"/>
  <c r="D15" i="5"/>
  <c r="D9" i="5"/>
  <c r="H73" i="5"/>
  <c r="H84" i="5" s="1"/>
  <c r="E83" i="5"/>
  <c r="E84" i="5" s="1"/>
  <c r="E74" i="5"/>
  <c r="D73" i="5"/>
  <c r="J84" i="5"/>
  <c r="N84" i="5"/>
  <c r="D74" i="5"/>
  <c r="D83" i="5"/>
  <c r="F74" i="5"/>
  <c r="C73" i="4"/>
  <c r="C84" i="4" s="1"/>
  <c r="D66" i="4"/>
  <c r="D61" i="4"/>
  <c r="D51" i="4"/>
  <c r="D43" i="4"/>
  <c r="D35" i="4"/>
  <c r="D25" i="4"/>
  <c r="D15" i="4"/>
  <c r="G73" i="4"/>
  <c r="G84" i="4" s="1"/>
  <c r="D9" i="4"/>
  <c r="D73" i="4" s="1"/>
  <c r="M84" i="4"/>
  <c r="J84" i="4"/>
  <c r="N84" i="4"/>
  <c r="D74" i="4"/>
  <c r="D83" i="4"/>
  <c r="I84" i="4"/>
  <c r="F74" i="4"/>
  <c r="E75" i="4"/>
  <c r="G74" i="4"/>
  <c r="C73" i="3"/>
  <c r="C84" i="3" s="1"/>
  <c r="H73" i="3"/>
  <c r="H84" i="3" s="1"/>
  <c r="E73" i="3"/>
  <c r="D69" i="3"/>
  <c r="D61" i="3"/>
  <c r="D43" i="3"/>
  <c r="D35" i="3"/>
  <c r="D25" i="3"/>
  <c r="D15" i="3"/>
  <c r="F73" i="3"/>
  <c r="D9" i="3"/>
  <c r="D73" i="3" s="1"/>
  <c r="D84" i="3" s="1"/>
  <c r="G84" i="3"/>
  <c r="L84" i="3"/>
  <c r="P84" i="3"/>
  <c r="I84" i="3"/>
  <c r="M84" i="3"/>
  <c r="E83" i="3"/>
  <c r="E74" i="3"/>
  <c r="D83" i="3"/>
  <c r="D74" i="3"/>
  <c r="F83" i="3"/>
  <c r="F84" i="3" s="1"/>
  <c r="G83" i="2"/>
  <c r="D78" i="2"/>
  <c r="J73" i="2"/>
  <c r="J84" i="2" s="1"/>
  <c r="N73" i="2"/>
  <c r="N84" i="2" s="1"/>
  <c r="D75" i="2"/>
  <c r="F73" i="2"/>
  <c r="C73" i="2"/>
  <c r="C84" i="2" s="1"/>
  <c r="H73" i="2"/>
  <c r="H84" i="2" s="1"/>
  <c r="L73" i="2"/>
  <c r="L84" i="2" s="1"/>
  <c r="P73" i="2"/>
  <c r="P84" i="2" s="1"/>
  <c r="B73" i="2"/>
  <c r="B84" i="2" s="1"/>
  <c r="G74" i="2"/>
  <c r="G73" i="2"/>
  <c r="G84" i="2" s="1"/>
  <c r="K73" i="2"/>
  <c r="K84" i="2" s="1"/>
  <c r="O73" i="2"/>
  <c r="O84" i="2" s="1"/>
  <c r="D9" i="2"/>
  <c r="D69" i="2"/>
  <c r="D15" i="2"/>
  <c r="D66" i="2"/>
  <c r="D61" i="2"/>
  <c r="D51" i="2"/>
  <c r="D43" i="2"/>
  <c r="D35" i="2"/>
  <c r="D25" i="2"/>
  <c r="E75" i="2"/>
  <c r="E83" i="2" s="1"/>
  <c r="F83" i="2"/>
  <c r="F84" i="2" s="1"/>
  <c r="I73" i="2"/>
  <c r="I84" i="2" s="1"/>
  <c r="M73" i="2"/>
  <c r="M84" i="2" s="1"/>
  <c r="E73" i="2"/>
  <c r="D83" i="2"/>
  <c r="F74" i="2"/>
  <c r="D82" i="1"/>
  <c r="D81" i="1" s="1"/>
  <c r="E81" i="1"/>
  <c r="C81" i="1"/>
  <c r="D80" i="1"/>
  <c r="D79" i="1"/>
  <c r="D78" i="1" s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G83" i="1" s="1"/>
  <c r="F75" i="1"/>
  <c r="F83" i="1" s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M9" i="1"/>
  <c r="L9" i="1"/>
  <c r="K9" i="1"/>
  <c r="K73" i="1" s="1"/>
  <c r="K84" i="1" s="1"/>
  <c r="J9" i="1"/>
  <c r="I9" i="1"/>
  <c r="H9" i="1"/>
  <c r="G9" i="1"/>
  <c r="G73" i="1" s="1"/>
  <c r="G84" i="1" s="1"/>
  <c r="F9" i="1"/>
  <c r="E9" i="1"/>
  <c r="D9" i="1"/>
  <c r="C9" i="1"/>
  <c r="B9" i="1"/>
  <c r="D73" i="6" l="1"/>
  <c r="D84" i="6"/>
  <c r="D84" i="5"/>
  <c r="D84" i="4"/>
  <c r="E74" i="4"/>
  <c r="E83" i="4"/>
  <c r="E84" i="4" s="1"/>
  <c r="E84" i="3"/>
  <c r="D74" i="2"/>
  <c r="E74" i="2"/>
  <c r="E84" i="2"/>
  <c r="D73" i="2"/>
  <c r="D84" i="2" s="1"/>
  <c r="C73" i="1"/>
  <c r="C84" i="1" s="1"/>
  <c r="E73" i="1"/>
  <c r="M73" i="1"/>
  <c r="M84" i="1" s="1"/>
  <c r="D75" i="1"/>
  <c r="I73" i="1"/>
  <c r="I84" i="1" s="1"/>
  <c r="G74" i="1"/>
  <c r="B73" i="1"/>
  <c r="B84" i="1" s="1"/>
  <c r="F73" i="1"/>
  <c r="F84" i="1" s="1"/>
  <c r="J73" i="1"/>
  <c r="J84" i="1" s="1"/>
  <c r="N73" i="1"/>
  <c r="N84" i="1" s="1"/>
  <c r="D73" i="1"/>
  <c r="H73" i="1"/>
  <c r="H84" i="1" s="1"/>
  <c r="L73" i="1"/>
  <c r="L84" i="1" s="1"/>
  <c r="P73" i="1"/>
  <c r="E75" i="1"/>
  <c r="E74" i="1" s="1"/>
  <c r="D74" i="1"/>
  <c r="D83" i="1"/>
  <c r="D84" i="1"/>
  <c r="P84" i="1"/>
  <c r="E83" i="1"/>
  <c r="E84" i="1" s="1"/>
  <c r="F74" i="1"/>
</calcChain>
</file>

<file path=xl/sharedStrings.xml><?xml version="1.0" encoding="utf-8"?>
<sst xmlns="http://schemas.openxmlformats.org/spreadsheetml/2006/main" count="706" uniqueCount="129">
  <si>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</si>
  <si>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</si>
  <si>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</si>
  <si>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</si>
  <si>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</si>
  <si>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</si>
  <si>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</si>
  <si>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</si>
  <si>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</si>
  <si>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</si>
  <si>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</si>
  <si>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</si>
  <si>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</si>
  <si>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</si>
  <si>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</si>
  <si>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</si>
  <si>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</si>
  <si>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</si>
  <si>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</si>
  <si>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</si>
  <si>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</si>
  <si>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</si>
  <si>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</si>
  <si>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</si>
  <si>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</si>
  <si>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</si>
  <si>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</si>
  <si>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</si>
  <si>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</si>
  <si>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</si>
  <si>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</si>
  <si>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</si>
  <si>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</si>
  <si>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</si>
  <si>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</si>
  <si>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</si>
  <si>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</si>
  <si>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</si>
  <si>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</si>
  <si>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</si>
  <si>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</si>
  <si>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</si>
  <si>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</si>
  <si>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</si>
  <si>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</si>
  <si>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</si>
  <si>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</si>
  <si>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</si>
  <si>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</si>
  <si>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</si>
  <si>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</si>
  <si>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</si>
  <si>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</si>
  <si>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</si>
  <si>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</si>
  <si>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</si>
  <si>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</si>
  <si>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</si>
  <si>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</si>
  <si>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</si>
  <si>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</si>
  <si>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</si>
  <si>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</si>
  <si>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</si>
  <si>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</si>
  <si>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</si>
  <si>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</si>
  <si>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</si>
  <si>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</si>
  <si>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</si>
  <si>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</si>
  <si>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</si>
  <si>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</si>
  <si>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</si>
  <si>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</si>
  <si>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</si>
  <si>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</si>
  <si>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</si>
  <si>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</si>
  <si>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</si>
  <si>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</si>
  <si>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</si>
  <si>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</si>
  <si>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</si>
  <si>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</si>
  <si>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</si>
  <si>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</si>
  <si>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</si>
  <si>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</si>
  <si>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</si>
  <si>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</si>
  <si>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</si>
  <si>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</si>
  <si>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</si>
  <si>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</si>
  <si>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</si>
  <si>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</si>
  <si>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</si>
  <si>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</si>
  <si>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</si>
  <si>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</si>
  <si>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</si>
  <si>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</si>
  <si>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</si>
  <si>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</si>
  <si>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</si>
  <si>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 xml:space="preserve">  __________________________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</si>
  <si>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</si>
  <si>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</si>
  <si>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</si>
  <si>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</si>
  <si>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</si>
  <si>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</si>
  <si>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Año 2025</t>
  </si>
  <si>
    <t>Fecha de registro: hasta el 31 de enero 2025</t>
  </si>
  <si>
    <t>Fecha de imputación: hasta el 31 de enero 2025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</si>
  <si>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</si>
  <si>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</si>
  <si>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</si>
  <si>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</si>
  <si>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</si>
  <si>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28 de febrero 2025</t>
  </si>
  <si>
    <t>Fecha de imputación: hasta el 28 de febrero 2025</t>
  </si>
  <si>
    <t>Fecha de registro: hasta el 31 de marzo 2025</t>
  </si>
  <si>
    <t>Fecha de imputación: hasta el 31 de marzo 2025</t>
  </si>
  <si>
    <t>Fecha de registro: hasta el 30 de abril 2025</t>
  </si>
  <si>
    <t>Fecha de imputación: hasta el 30 de abril 2025</t>
  </si>
  <si>
    <t>Fecha de registro: hasta el 31 de mayo 2025</t>
  </si>
  <si>
    <t>Fecha de imputación: hasta el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</si>
</sst>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1AE2D7BF-3065-4CFE-B644-70F08D5C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2019300</xdr:colOff>
      <xdr:row>5</xdr:row>
      <xdr:rowOff>209549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02A845D-5BDC-4D04-BD50-7A44AE8972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171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86114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82F5A1B0-A84F-4702-AB28-29DDE261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611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2724150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560FD8D-425F-4565-8DDC-1D01268ECFE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161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1076325</xdr:colOff>
      <xdr:row>0</xdr:row>
      <xdr:rowOff>67064</xdr:rowOff>
    </xdr:from>
    <xdr:ext cx="1495426" cy="1285485"/>
    <xdr:pic>
      <xdr:nvPicPr>
        <xdr:cNvPr id="2" name="image2.png">
          <a:extLst>
            <a:ext uri="{FF2B5EF4-FFF2-40B4-BE49-F238E27FC236}">
              <a16:creationId xmlns:a16="http://schemas.microsoft.com/office/drawing/2014/main" id="{37FDFEE8-3512-4419-9EDC-DA95821A6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67064"/>
          <a:ext cx="1495426" cy="128548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2933700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FEBB2FA-1508-4E88-B830-EDC821B558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33700" cy="1704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440927</xdr:colOff>
      <xdr:row>0</xdr:row>
      <xdr:rowOff>79376</xdr:rowOff>
    </xdr:from>
    <xdr:ext cx="2019697" cy="1320402"/>
    <xdr:pic>
      <xdr:nvPicPr>
        <xdr:cNvPr id="2" name="image2.png">
          <a:extLst>
            <a:ext uri="{FF2B5EF4-FFF2-40B4-BE49-F238E27FC236}">
              <a16:creationId xmlns:a16="http://schemas.microsoft.com/office/drawing/2014/main" id="{1E580514-D689-4468-A2FC-D5F7B399E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9443" y="79376"/>
          <a:ext cx="2019697" cy="1320402"/>
        </a:xfrm>
        <a:prstGeom prst="rect">
          <a:avLst/>
        </a:prstGeom>
      </xdr:spPr>
    </xdr:pic>
    <xdr:clientData/>
  </xdr:oneCellAnchor>
  <xdr:twoCellAnchor editAs="oneCell">
    <xdr:from>
      <xdr:col>0</xdr:col>
      <xdr:colOff>38099</xdr:colOff>
      <xdr:row>0</xdr:row>
      <xdr:rowOff>66675</xdr:rowOff>
    </xdr:from>
    <xdr:to>
      <xdr:col>0</xdr:col>
      <xdr:colOff>4048125</xdr:colOff>
      <xdr:row>5</xdr:row>
      <xdr:rowOff>161925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F3CCA6B9-7FB4-4D82-BABB-AC3443821B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4010026" cy="1583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586977</xdr:colOff>
      <xdr:row>0</xdr:row>
      <xdr:rowOff>60326</xdr:rowOff>
    </xdr:from>
    <xdr:ext cx="2019697" cy="1387474"/>
    <xdr:pic>
      <xdr:nvPicPr>
        <xdr:cNvPr id="2" name="image2.png">
          <a:extLst>
            <a:ext uri="{FF2B5EF4-FFF2-40B4-BE49-F238E27FC236}">
              <a16:creationId xmlns:a16="http://schemas.microsoft.com/office/drawing/2014/main" id="{68D8B20F-8F25-4093-82B4-4570E93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4727" y="60326"/>
          <a:ext cx="2019697" cy="1387474"/>
        </a:xfrm>
        <a:prstGeom prst="rect">
          <a:avLst/>
        </a:prstGeom>
      </xdr:spPr>
    </xdr:pic>
    <xdr:clientData/>
  </xdr:oneCellAnchor>
  <xdr:twoCellAnchor editAs="oneCell">
    <xdr:from>
      <xdr:col>0</xdr:col>
      <xdr:colOff>66674</xdr:colOff>
      <xdr:row>0</xdr:row>
      <xdr:rowOff>38101</xdr:rowOff>
    </xdr:from>
    <xdr:to>
      <xdr:col>0</xdr:col>
      <xdr:colOff>3695700</xdr:colOff>
      <xdr:row>5</xdr:row>
      <xdr:rowOff>219076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CD5CEBC1-047F-4B4D-94AB-61F6D6AB38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8101"/>
          <a:ext cx="3629026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313927</xdr:colOff>
      <xdr:row>0</xdr:row>
      <xdr:rowOff>0</xdr:rowOff>
    </xdr:from>
    <xdr:ext cx="2080023" cy="1428750"/>
    <xdr:pic>
      <xdr:nvPicPr>
        <xdr:cNvPr id="2" name="image2.png">
          <a:extLst>
            <a:ext uri="{FF2B5EF4-FFF2-40B4-BE49-F238E27FC236}">
              <a16:creationId xmlns:a16="http://schemas.microsoft.com/office/drawing/2014/main" id="{ABD4D07F-330A-4D36-90C1-B1649C5BA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052" y="0"/>
          <a:ext cx="2080023" cy="1428750"/>
        </a:xfrm>
        <a:prstGeom prst="rect">
          <a:avLst/>
        </a:prstGeom>
      </xdr:spPr>
    </xdr:pic>
    <xdr:clientData/>
  </xdr:oneCellAnchor>
  <xdr:twoCellAnchor editAs="oneCell">
    <xdr:from>
      <xdr:col>0</xdr:col>
      <xdr:colOff>66672</xdr:colOff>
      <xdr:row>0</xdr:row>
      <xdr:rowOff>38101</xdr:rowOff>
    </xdr:from>
    <xdr:to>
      <xdr:col>0</xdr:col>
      <xdr:colOff>3936999</xdr:colOff>
      <xdr:row>5</xdr:row>
      <xdr:rowOff>209550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CCD16C0-0639-4827-94E5-A6A843CDA2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2" y="38101"/>
          <a:ext cx="3870327" cy="167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opLeftCell="A22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7" customWidth="1"/>
    <col min="2" max="2" width="19.140625" style="17" customWidth="1"/>
    <col min="3" max="3" width="18" style="17" customWidth="1"/>
    <col min="4" max="4" width="20" style="17" hidden="1" customWidth="1"/>
    <col min="5" max="14" width="18" style="17" hidden="1" customWidth="1"/>
    <col min="15" max="15" width="16.7109375" style="17" hidden="1" customWidth="1"/>
    <col min="16" max="16" width="21.7109375" style="17" hidden="1" customWidth="1"/>
    <col min="17" max="17" width="20" style="17" hidden="1" customWidth="1"/>
    <col min="18" max="18" width="17.85546875" style="17" hidden="1" customWidth="1"/>
    <col min="19" max="19" width="24.42578125" style="17" hidden="1" customWidth="1"/>
    <col min="20" max="20" width="17.7109375" style="17" hidden="1" customWidth="1"/>
    <col min="21" max="21" width="23.28515625" style="17" hidden="1" customWidth="1"/>
    <col min="22" max="22" width="16.140625" style="17" hidden="1" customWidth="1"/>
    <col min="23" max="23" width="5" style="17" hidden="1" customWidth="1"/>
    <col min="24" max="16384" width="8" style="17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113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6"/>
      <c r="R6" s="6"/>
      <c r="S6" s="6"/>
      <c r="T6" s="6"/>
      <c r="U6" s="6"/>
      <c r="V6" s="6"/>
      <c r="W6" s="7"/>
    </row>
    <row r="7" spans="1:23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23" s="14" customFormat="1" ht="15.75" x14ac:dyDescent="0.25">
      <c r="A8" s="13" t="s">
        <v>22</v>
      </c>
      <c r="B8" s="13"/>
      <c r="C8" s="13"/>
      <c r="D8" s="13"/>
      <c r="E8" s="13"/>
    </row>
    <row r="9" spans="1:23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0</v>
      </c>
      <c r="E9" s="16">
        <f t="shared" ref="E9:P9" si="0">SUM(E10:E14)</f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23" ht="15.75" x14ac:dyDescent="0.25">
      <c r="A10" s="18" t="s">
        <v>24</v>
      </c>
      <c r="B10" s="19">
        <v>505019621</v>
      </c>
      <c r="C10" s="19">
        <v>498748008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3" ht="15.75" x14ac:dyDescent="0.25">
      <c r="A11" s="18" t="s">
        <v>25</v>
      </c>
      <c r="B11" s="19">
        <v>61000000</v>
      </c>
      <c r="C11" s="19">
        <v>67271613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23" ht="15.75" x14ac:dyDescent="0.25">
      <c r="A12" s="18" t="s">
        <v>26</v>
      </c>
      <c r="B12" s="20">
        <v>0</v>
      </c>
      <c r="C12" s="20">
        <v>0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3" ht="15.75" x14ac:dyDescent="0.25">
      <c r="A13" s="18" t="s">
        <v>27</v>
      </c>
      <c r="B13" s="19">
        <v>31700000</v>
      </c>
      <c r="C13" s="19">
        <v>31700000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3" ht="15.75" x14ac:dyDescent="0.25">
      <c r="A14" s="18" t="s">
        <v>28</v>
      </c>
      <c r="B14" s="19">
        <v>72700000</v>
      </c>
      <c r="C14" s="19">
        <v>72700000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3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1">SUM(D16:D24)</f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</row>
    <row r="16" spans="1:23" ht="15.75" x14ac:dyDescent="0.25">
      <c r="A16" s="18" t="s">
        <v>30</v>
      </c>
      <c r="B16" s="19">
        <v>36488000</v>
      </c>
      <c r="C16" s="19">
        <v>36488000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2">SUM(D26:D34)</f>
        <v>0</v>
      </c>
      <c r="E25" s="16">
        <f t="shared" si="2"/>
        <v>0</v>
      </c>
      <c r="F25" s="16">
        <f t="shared" si="2"/>
        <v>0</v>
      </c>
      <c r="G25" s="16">
        <f t="shared" si="2"/>
        <v>0</v>
      </c>
      <c r="H25" s="16">
        <f t="shared" si="2"/>
        <v>0</v>
      </c>
      <c r="I25" s="16">
        <f t="shared" si="2"/>
        <v>0</v>
      </c>
      <c r="J25" s="16">
        <f t="shared" si="2"/>
        <v>0</v>
      </c>
      <c r="K25" s="16">
        <f t="shared" si="2"/>
        <v>0</v>
      </c>
      <c r="L25" s="16">
        <f t="shared" si="2"/>
        <v>0</v>
      </c>
      <c r="M25" s="16">
        <f t="shared" si="2"/>
        <v>0</v>
      </c>
      <c r="N25" s="16">
        <f t="shared" si="2"/>
        <v>0</v>
      </c>
      <c r="O25" s="16">
        <f t="shared" si="2"/>
        <v>0</v>
      </c>
      <c r="P25" s="16">
        <f t="shared" si="2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31.5" x14ac:dyDescent="0.25">
      <c r="A32" s="18" t="s">
        <v>46</v>
      </c>
      <c r="B32" s="19">
        <v>24605000</v>
      </c>
      <c r="C32" s="19">
        <v>23750000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25" ht="31.5" x14ac:dyDescent="0.25">
      <c r="A33" s="18" t="s">
        <v>47</v>
      </c>
      <c r="B33" s="20">
        <v>0</v>
      </c>
      <c r="C33" s="20">
        <v>0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25" ht="15.75" x14ac:dyDescent="0.25">
      <c r="A34" s="18" t="s">
        <v>48</v>
      </c>
      <c r="B34" s="19">
        <v>29400000</v>
      </c>
      <c r="C34" s="19">
        <v>21100000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25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3">SUM(D36:D42)</f>
        <v>0</v>
      </c>
      <c r="E35" s="22">
        <f t="shared" si="3"/>
        <v>0</v>
      </c>
      <c r="F35" s="16">
        <f t="shared" si="3"/>
        <v>0</v>
      </c>
      <c r="G35" s="16">
        <f t="shared" si="3"/>
        <v>0</v>
      </c>
      <c r="H35" s="16">
        <f t="shared" si="3"/>
        <v>0</v>
      </c>
      <c r="I35" s="16">
        <f t="shared" si="3"/>
        <v>0</v>
      </c>
      <c r="J35" s="16">
        <f t="shared" si="3"/>
        <v>0</v>
      </c>
      <c r="K35" s="16">
        <f t="shared" si="3"/>
        <v>0</v>
      </c>
      <c r="L35" s="16">
        <f t="shared" si="3"/>
        <v>0</v>
      </c>
      <c r="M35" s="16">
        <f t="shared" si="3"/>
        <v>0</v>
      </c>
      <c r="N35" s="16">
        <f t="shared" si="3"/>
        <v>0</v>
      </c>
      <c r="O35" s="16">
        <f t="shared" si="3"/>
        <v>0</v>
      </c>
      <c r="P35" s="16">
        <f t="shared" si="3"/>
        <v>0</v>
      </c>
    </row>
    <row r="36" spans="1:25" ht="15.75" x14ac:dyDescent="0.25">
      <c r="A36" s="18" t="s">
        <v>50</v>
      </c>
      <c r="B36" s="19">
        <v>500000</v>
      </c>
      <c r="C36" s="20">
        <v>0</v>
      </c>
      <c r="D36" s="20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25" ht="15.75" x14ac:dyDescent="0.25">
      <c r="A37" s="18" t="s">
        <v>51</v>
      </c>
      <c r="B37" s="20">
        <v>0</v>
      </c>
      <c r="C37" s="20">
        <v>0</v>
      </c>
      <c r="D37" s="20"/>
      <c r="E37" s="20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Y37" s="19"/>
    </row>
    <row r="38" spans="1:25" ht="15.75" x14ac:dyDescent="0.25">
      <c r="A38" s="18" t="s">
        <v>52</v>
      </c>
      <c r="B38" s="20">
        <v>0</v>
      </c>
      <c r="C38" s="20">
        <v>0</v>
      </c>
      <c r="D38" s="20"/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25" ht="31.5" x14ac:dyDescent="0.25">
      <c r="A39" s="18" t="s">
        <v>53</v>
      </c>
      <c r="B39" s="20">
        <v>0</v>
      </c>
      <c r="C39" s="20">
        <v>0</v>
      </c>
      <c r="D39" s="20"/>
      <c r="E39" s="2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25" ht="31.5" x14ac:dyDescent="0.25">
      <c r="A40" s="18" t="s">
        <v>54</v>
      </c>
      <c r="B40" s="20">
        <v>0</v>
      </c>
      <c r="C40" s="20">
        <v>0</v>
      </c>
      <c r="D40" s="20"/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25" ht="15.75" x14ac:dyDescent="0.25">
      <c r="A41" s="18" t="s">
        <v>55</v>
      </c>
      <c r="B41" s="20">
        <v>0</v>
      </c>
      <c r="C41" s="20">
        <v>0</v>
      </c>
      <c r="D41" s="20"/>
      <c r="E41" s="20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25" ht="15.75" x14ac:dyDescent="0.25">
      <c r="A42" s="18" t="s">
        <v>56</v>
      </c>
      <c r="B42" s="20">
        <v>0</v>
      </c>
      <c r="C42" s="20">
        <v>0</v>
      </c>
      <c r="D42" s="20"/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25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4">SUM(D44:D50)</f>
        <v>0</v>
      </c>
      <c r="E43" s="22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16">
        <f t="shared" si="4"/>
        <v>0</v>
      </c>
      <c r="J43" s="16">
        <f t="shared" si="4"/>
        <v>0</v>
      </c>
      <c r="K43" s="16">
        <f t="shared" si="4"/>
        <v>0</v>
      </c>
      <c r="L43" s="16">
        <f t="shared" si="4"/>
        <v>0</v>
      </c>
      <c r="M43" s="16">
        <f t="shared" si="4"/>
        <v>0</v>
      </c>
      <c r="N43" s="16">
        <f t="shared" si="4"/>
        <v>0</v>
      </c>
      <c r="O43" s="16">
        <f t="shared" si="4"/>
        <v>0</v>
      </c>
      <c r="P43" s="16">
        <f t="shared" si="4"/>
        <v>0</v>
      </c>
    </row>
    <row r="44" spans="1:25" ht="15.75" x14ac:dyDescent="0.25">
      <c r="A44" s="18" t="s">
        <v>58</v>
      </c>
      <c r="B44" s="20">
        <v>0</v>
      </c>
      <c r="C44" s="20">
        <v>0</v>
      </c>
      <c r="D44" s="20"/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25" ht="15.75" x14ac:dyDescent="0.25">
      <c r="A45" s="18" t="s">
        <v>59</v>
      </c>
      <c r="B45" s="20">
        <v>0</v>
      </c>
      <c r="C45" s="20">
        <v>0</v>
      </c>
      <c r="D45" s="20"/>
      <c r="E45" s="20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25" ht="15.75" x14ac:dyDescent="0.25">
      <c r="A46" s="18" t="s">
        <v>60</v>
      </c>
      <c r="B46" s="20">
        <v>0</v>
      </c>
      <c r="C46" s="20">
        <v>0</v>
      </c>
      <c r="D46" s="20"/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25" ht="31.5" x14ac:dyDescent="0.25">
      <c r="A47" s="18" t="s">
        <v>61</v>
      </c>
      <c r="B47" s="20">
        <v>0</v>
      </c>
      <c r="C47" s="20">
        <v>0</v>
      </c>
      <c r="D47" s="20"/>
      <c r="E47" s="20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25" ht="31.5" x14ac:dyDescent="0.25">
      <c r="A48" s="18" t="s">
        <v>62</v>
      </c>
      <c r="B48" s="20">
        <v>0</v>
      </c>
      <c r="C48" s="20">
        <v>0</v>
      </c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23" ht="15.75" x14ac:dyDescent="0.25">
      <c r="A49" s="18" t="s">
        <v>63</v>
      </c>
      <c r="B49" s="20">
        <v>0</v>
      </c>
      <c r="C49" s="20">
        <v>0</v>
      </c>
      <c r="D49" s="20"/>
      <c r="E49" s="20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23" ht="15.75" x14ac:dyDescent="0.25">
      <c r="A50" s="18" t="s">
        <v>64</v>
      </c>
      <c r="B50" s="20">
        <v>0</v>
      </c>
      <c r="C50" s="20">
        <v>0</v>
      </c>
      <c r="D50" s="20"/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23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5">SUM(D52:D60)</f>
        <v>0</v>
      </c>
      <c r="E51" s="16">
        <f t="shared" si="5"/>
        <v>0</v>
      </c>
      <c r="F51" s="16">
        <f t="shared" si="5"/>
        <v>0</v>
      </c>
      <c r="G51" s="16">
        <f>SUM(G52:G60)</f>
        <v>0</v>
      </c>
      <c r="H51" s="16">
        <f t="shared" si="5"/>
        <v>0</v>
      </c>
      <c r="I51" s="16">
        <f t="shared" si="5"/>
        <v>0</v>
      </c>
      <c r="J51" s="16">
        <f t="shared" si="5"/>
        <v>0</v>
      </c>
      <c r="K51" s="16">
        <f t="shared" si="5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23" ht="15.75" x14ac:dyDescent="0.25">
      <c r="A52" s="18" t="s">
        <v>66</v>
      </c>
      <c r="B52" s="19">
        <v>102012479</v>
      </c>
      <c r="C52" s="19">
        <v>50500000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23" ht="15.75" x14ac:dyDescent="0.25">
      <c r="A53" s="18" t="s">
        <v>67</v>
      </c>
      <c r="B53" s="19">
        <v>610000</v>
      </c>
      <c r="C53" s="19">
        <v>5000000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23" ht="15.75" x14ac:dyDescent="0.25">
      <c r="A54" s="18" t="s">
        <v>68</v>
      </c>
      <c r="B54" s="19">
        <v>20000</v>
      </c>
      <c r="C54" s="19">
        <v>12800000</v>
      </c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23" ht="15.75" x14ac:dyDescent="0.25">
      <c r="A55" s="18" t="s">
        <v>69</v>
      </c>
      <c r="B55" s="19">
        <v>80000</v>
      </c>
      <c r="C55" s="19">
        <v>0</v>
      </c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23" ht="15.75" x14ac:dyDescent="0.25">
      <c r="A56" s="18" t="s">
        <v>70</v>
      </c>
      <c r="B56" s="19">
        <v>930000</v>
      </c>
      <c r="C56" s="19">
        <v>26022000</v>
      </c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23" ht="15.75" x14ac:dyDescent="0.25">
      <c r="A57" s="18" t="s">
        <v>71</v>
      </c>
      <c r="B57" s="19">
        <v>300000</v>
      </c>
      <c r="C57" s="19">
        <v>6000000</v>
      </c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23" ht="15.75" x14ac:dyDescent="0.25">
      <c r="A58" s="18" t="s">
        <v>72</v>
      </c>
      <c r="B58" s="20">
        <v>0</v>
      </c>
      <c r="C58" s="20">
        <v>0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23" ht="15.75" x14ac:dyDescent="0.25">
      <c r="A59" s="18" t="s">
        <v>73</v>
      </c>
      <c r="B59" s="19">
        <v>200000</v>
      </c>
      <c r="C59" s="19">
        <v>0</v>
      </c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23" ht="31.5" x14ac:dyDescent="0.25">
      <c r="A60" s="18" t="s">
        <v>74</v>
      </c>
      <c r="B60" s="20">
        <v>0</v>
      </c>
      <c r="C60" s="19">
        <v>1000000</v>
      </c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23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W61" si="6">SUM(D62:D65)</f>
        <v>0</v>
      </c>
      <c r="E61" s="22">
        <f t="shared" si="6"/>
        <v>0</v>
      </c>
      <c r="F61" s="16">
        <f t="shared" si="6"/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  <c r="K61" s="16">
        <f t="shared" si="6"/>
        <v>0</v>
      </c>
      <c r="L61" s="16">
        <f t="shared" si="6"/>
        <v>0</v>
      </c>
      <c r="M61" s="16">
        <f t="shared" si="6"/>
        <v>0</v>
      </c>
      <c r="N61" s="16">
        <f t="shared" si="6"/>
        <v>0</v>
      </c>
      <c r="O61" s="16">
        <f t="shared" si="6"/>
        <v>0</v>
      </c>
      <c r="P61" s="16">
        <f t="shared" si="6"/>
        <v>0</v>
      </c>
      <c r="Q61" s="16">
        <f t="shared" si="6"/>
        <v>0</v>
      </c>
      <c r="R61" s="16">
        <f t="shared" si="6"/>
        <v>0</v>
      </c>
      <c r="S61" s="16">
        <f t="shared" si="6"/>
        <v>0</v>
      </c>
      <c r="T61" s="16">
        <f t="shared" si="6"/>
        <v>0</v>
      </c>
      <c r="U61" s="16">
        <f t="shared" si="6"/>
        <v>0</v>
      </c>
      <c r="V61" s="16">
        <f t="shared" si="6"/>
        <v>0</v>
      </c>
      <c r="W61" s="16">
        <f t="shared" si="6"/>
        <v>0</v>
      </c>
    </row>
    <row r="62" spans="1:23" ht="15.75" x14ac:dyDescent="0.25">
      <c r="A62" s="18" t="s">
        <v>76</v>
      </c>
      <c r="B62" s="19">
        <v>0</v>
      </c>
      <c r="C62" s="19">
        <v>130912479</v>
      </c>
      <c r="D62" s="20"/>
      <c r="E62" s="20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23" ht="15.75" x14ac:dyDescent="0.25">
      <c r="A63" s="18" t="s">
        <v>77</v>
      </c>
      <c r="B63" s="20">
        <v>0</v>
      </c>
      <c r="C63" s="20">
        <v>0</v>
      </c>
      <c r="D63" s="20"/>
      <c r="E63" s="20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23" ht="15.75" x14ac:dyDescent="0.25">
      <c r="A64" s="18" t="s">
        <v>78</v>
      </c>
      <c r="B64" s="20">
        <v>0</v>
      </c>
      <c r="C64" s="20">
        <v>0</v>
      </c>
      <c r="D64" s="20"/>
      <c r="E64" s="20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23" ht="31.5" x14ac:dyDescent="0.25">
      <c r="A65" s="18" t="s">
        <v>79</v>
      </c>
      <c r="B65" s="20">
        <v>0</v>
      </c>
      <c r="C65" s="20">
        <v>0</v>
      </c>
      <c r="D65" s="20"/>
      <c r="E65" s="20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23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7">SUM(D67:D68)</f>
        <v>0</v>
      </c>
      <c r="E66" s="22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16">
        <f t="shared" si="7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23" ht="15.75" x14ac:dyDescent="0.25">
      <c r="A67" s="18" t="s">
        <v>81</v>
      </c>
      <c r="B67" s="20">
        <v>0</v>
      </c>
      <c r="C67" s="20">
        <v>0</v>
      </c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23" ht="15.75" x14ac:dyDescent="0.25">
      <c r="A68" s="18" t="s">
        <v>82</v>
      </c>
      <c r="B68" s="20">
        <v>0</v>
      </c>
      <c r="C68" s="20">
        <v>0</v>
      </c>
      <c r="D68" s="20"/>
      <c r="E68" s="20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23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8">SUM(D70:D72)</f>
        <v>0</v>
      </c>
      <c r="E69" s="22">
        <f t="shared" si="8"/>
        <v>0</v>
      </c>
      <c r="F69" s="22">
        <f t="shared" si="8"/>
        <v>0</v>
      </c>
      <c r="G69" s="22">
        <f>SUM(G70:G72)</f>
        <v>0</v>
      </c>
      <c r="H69" s="22">
        <f t="shared" si="8"/>
        <v>0</v>
      </c>
      <c r="I69" s="22">
        <f t="shared" si="8"/>
        <v>0</v>
      </c>
      <c r="J69" s="22">
        <f t="shared" si="8"/>
        <v>0</v>
      </c>
      <c r="K69" s="22">
        <f t="shared" si="8"/>
        <v>0</v>
      </c>
      <c r="L69" s="22">
        <f t="shared" si="8"/>
        <v>0</v>
      </c>
      <c r="M69" s="22">
        <f t="shared" si="8"/>
        <v>0</v>
      </c>
      <c r="N69" s="22">
        <f t="shared" si="8"/>
        <v>0</v>
      </c>
      <c r="O69" s="22">
        <f t="shared" si="8"/>
        <v>0</v>
      </c>
      <c r="P69" s="22">
        <f t="shared" si="8"/>
        <v>0</v>
      </c>
    </row>
    <row r="70" spans="1:23" ht="15.75" x14ac:dyDescent="0.25">
      <c r="A70" s="18" t="s">
        <v>84</v>
      </c>
      <c r="B70" s="20">
        <v>0</v>
      </c>
      <c r="C70" s="20"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23" ht="15.75" x14ac:dyDescent="0.25">
      <c r="A71" s="18" t="s">
        <v>85</v>
      </c>
      <c r="B71" s="20">
        <v>0</v>
      </c>
      <c r="C71" s="20"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23" ht="15.75" x14ac:dyDescent="0.25">
      <c r="A72" s="23" t="s">
        <v>86</v>
      </c>
      <c r="B72" s="24">
        <v>0</v>
      </c>
      <c r="C72" s="24">
        <v>0</v>
      </c>
      <c r="D72" s="24"/>
      <c r="E72" s="24"/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23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9">SUM(D9+D15+D25+D35+D43+D51+D66+D70)</f>
        <v>0</v>
      </c>
      <c r="E73" s="26">
        <f t="shared" si="9"/>
        <v>0</v>
      </c>
      <c r="F73" s="26">
        <f t="shared" si="9"/>
        <v>0</v>
      </c>
      <c r="G73" s="26">
        <f t="shared" si="9"/>
        <v>0</v>
      </c>
      <c r="H73" s="26">
        <f t="shared" si="9"/>
        <v>0</v>
      </c>
      <c r="I73" s="26">
        <f t="shared" si="9"/>
        <v>0</v>
      </c>
      <c r="J73" s="26">
        <f t="shared" si="9"/>
        <v>0</v>
      </c>
      <c r="K73" s="26">
        <f t="shared" si="9"/>
        <v>0</v>
      </c>
      <c r="L73" s="26">
        <f t="shared" si="9"/>
        <v>0</v>
      </c>
      <c r="M73" s="26">
        <f t="shared" si="9"/>
        <v>0</v>
      </c>
      <c r="N73" s="26">
        <f t="shared" si="9"/>
        <v>0</v>
      </c>
      <c r="O73" s="26">
        <f t="shared" si="9"/>
        <v>0</v>
      </c>
      <c r="P73" s="26">
        <f t="shared" si="9"/>
        <v>0</v>
      </c>
    </row>
    <row r="74" spans="1:23" ht="15.75" x14ac:dyDescent="0.25">
      <c r="A74" s="27" t="s">
        <v>88</v>
      </c>
      <c r="B74" s="28">
        <v>0</v>
      </c>
      <c r="C74" s="28">
        <v>0</v>
      </c>
      <c r="D74" s="28">
        <f t="shared" ref="D74:G74" si="10">SUM(D75+D78+D81)</f>
        <v>0</v>
      </c>
      <c r="E74" s="28">
        <f t="shared" si="10"/>
        <v>0</v>
      </c>
      <c r="F74" s="28">
        <f t="shared" si="10"/>
        <v>0</v>
      </c>
      <c r="G74" s="28">
        <f t="shared" si="10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23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1">SUM(D76:D77)</f>
        <v>0</v>
      </c>
      <c r="E75" s="30">
        <f t="shared" si="11"/>
        <v>0</v>
      </c>
      <c r="F75" s="16">
        <f t="shared" si="11"/>
        <v>0</v>
      </c>
      <c r="G75" s="16">
        <f t="shared" si="11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</row>
    <row r="76" spans="1:23" ht="15.75" x14ac:dyDescent="0.25">
      <c r="A76" s="18" t="s">
        <v>90</v>
      </c>
      <c r="B76" s="20">
        <v>0</v>
      </c>
      <c r="C76" s="20">
        <v>0</v>
      </c>
      <c r="D76" s="20">
        <f t="shared" ref="D76:E77" si="12">SUM(E76:P76)</f>
        <v>0</v>
      </c>
      <c r="E76" s="20">
        <f t="shared" si="12"/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23" ht="15.75" x14ac:dyDescent="0.25">
      <c r="A77" s="18" t="s">
        <v>91</v>
      </c>
      <c r="B77" s="20">
        <v>0</v>
      </c>
      <c r="C77" s="20">
        <v>0</v>
      </c>
      <c r="D77" s="20">
        <f t="shared" si="12"/>
        <v>0</v>
      </c>
      <c r="E77" s="20">
        <f t="shared" si="12"/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23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13">SUM(E79:E80)</f>
        <v>0</v>
      </c>
      <c r="F78" s="16">
        <f t="shared" si="13"/>
        <v>0</v>
      </c>
      <c r="G78" s="16">
        <f t="shared" si="13"/>
        <v>0</v>
      </c>
      <c r="H78" s="16">
        <f t="shared" si="13"/>
        <v>0</v>
      </c>
      <c r="I78" s="16">
        <f t="shared" si="13"/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6">
        <f t="shared" si="13"/>
        <v>0</v>
      </c>
      <c r="O78" s="16">
        <f t="shared" si="13"/>
        <v>0</v>
      </c>
      <c r="P78" s="16">
        <f t="shared" si="13"/>
        <v>0</v>
      </c>
    </row>
    <row r="79" spans="1:23" ht="15.75" x14ac:dyDescent="0.25">
      <c r="A79" s="18" t="s">
        <v>93</v>
      </c>
      <c r="B79" s="20">
        <v>0</v>
      </c>
      <c r="C79" s="20">
        <v>0</v>
      </c>
      <c r="D79" s="20">
        <f t="shared" ref="D79:D80" si="14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23" ht="15.75" x14ac:dyDescent="0.25">
      <c r="A80" s="18" t="s">
        <v>94</v>
      </c>
      <c r="B80" s="20">
        <v>0</v>
      </c>
      <c r="C80" s="20">
        <v>0</v>
      </c>
      <c r="D80" s="20">
        <f t="shared" si="14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15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16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17">SUM(E75+E78+E81)</f>
        <v>0</v>
      </c>
      <c r="F83" s="31">
        <f t="shared" si="17"/>
        <v>0</v>
      </c>
      <c r="G83" s="31">
        <f t="shared" si="17"/>
        <v>0</v>
      </c>
      <c r="H83" s="31">
        <f t="shared" si="17"/>
        <v>0</v>
      </c>
      <c r="I83" s="31">
        <f t="shared" si="17"/>
        <v>0</v>
      </c>
      <c r="J83" s="31">
        <f t="shared" si="17"/>
        <v>0</v>
      </c>
      <c r="K83" s="31">
        <f t="shared" si="17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18">SUM(D73+D83)</f>
        <v>0</v>
      </c>
      <c r="E84" s="33">
        <f t="shared" si="18"/>
        <v>0</v>
      </c>
      <c r="F84" s="33">
        <f t="shared" si="18"/>
        <v>0</v>
      </c>
      <c r="G84" s="33">
        <f t="shared" si="18"/>
        <v>0</v>
      </c>
      <c r="H84" s="33">
        <f t="shared" si="18"/>
        <v>0</v>
      </c>
      <c r="I84" s="33">
        <f t="shared" si="18"/>
        <v>0</v>
      </c>
      <c r="J84" s="33">
        <f t="shared" si="18"/>
        <v>0</v>
      </c>
      <c r="K84" s="33">
        <f t="shared" si="18"/>
        <v>0</v>
      </c>
      <c r="L84" s="33">
        <f t="shared" si="18"/>
        <v>0</v>
      </c>
      <c r="M84" s="33">
        <f t="shared" si="18"/>
        <v>0</v>
      </c>
      <c r="N84" s="33">
        <f t="shared" si="18"/>
        <v>0</v>
      </c>
      <c r="O84" s="33">
        <f t="shared" si="18"/>
        <v>0</v>
      </c>
      <c r="P84" s="33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5"/>
    </row>
    <row r="87" spans="1:16" x14ac:dyDescent="0.25">
      <c r="A87" s="49" t="s">
        <v>101</v>
      </c>
      <c r="B87" s="49"/>
      <c r="C87" s="49"/>
      <c r="D87" s="36"/>
    </row>
    <row r="88" spans="1:16" ht="28.5" customHeight="1" x14ac:dyDescent="0.25">
      <c r="A88" s="49" t="s">
        <v>102</v>
      </c>
      <c r="B88" s="49"/>
      <c r="C88" s="49"/>
      <c r="D88" s="36"/>
    </row>
    <row r="89" spans="1:16" x14ac:dyDescent="0.25">
      <c r="A89" s="43" t="s">
        <v>103</v>
      </c>
      <c r="B89" s="43"/>
      <c r="C89" s="43"/>
      <c r="D89" s="35"/>
    </row>
    <row r="90" spans="1:16" x14ac:dyDescent="0.25">
      <c r="A90" s="49" t="s">
        <v>104</v>
      </c>
      <c r="B90" s="49"/>
      <c r="C90" s="49"/>
      <c r="D90" s="37"/>
    </row>
    <row r="91" spans="1:16" x14ac:dyDescent="0.25">
      <c r="A91" s="49" t="s">
        <v>105</v>
      </c>
      <c r="B91" s="49"/>
      <c r="C91" s="49"/>
      <c r="D91" s="36"/>
    </row>
    <row r="92" spans="1:16" x14ac:dyDescent="0.25">
      <c r="A92" s="38"/>
      <c r="B92"/>
      <c r="C92"/>
      <c r="D92" s="36"/>
    </row>
    <row r="93" spans="1:16" x14ac:dyDescent="0.25">
      <c r="A93" s="39" t="s">
        <v>106</v>
      </c>
      <c r="B93" s="50" t="s">
        <v>107</v>
      </c>
      <c r="C93" s="50"/>
      <c r="E93" s="40"/>
      <c r="F93" s="40"/>
      <c r="G93" s="40"/>
      <c r="H93" s="40"/>
      <c r="I93" s="40"/>
      <c r="J93" s="40"/>
      <c r="K93" s="40"/>
      <c r="L93" s="40"/>
      <c r="M93" s="51" t="s">
        <v>108</v>
      </c>
      <c r="N93" s="51"/>
      <c r="O93" s="51"/>
      <c r="P93" s="51"/>
    </row>
    <row r="94" spans="1:16" x14ac:dyDescent="0.25">
      <c r="A94" s="39" t="s">
        <v>109</v>
      </c>
      <c r="B94" s="50" t="s">
        <v>110</v>
      </c>
      <c r="C94" s="50"/>
      <c r="E94" s="39"/>
      <c r="F94" s="39"/>
      <c r="H94" s="39"/>
      <c r="J94" s="39"/>
      <c r="K94" s="39"/>
      <c r="L94" s="39"/>
      <c r="M94" s="50" t="s">
        <v>110</v>
      </c>
      <c r="N94" s="50"/>
      <c r="O94" s="50"/>
      <c r="P94" s="50"/>
    </row>
    <row r="95" spans="1:16" x14ac:dyDescent="0.25">
      <c r="A95" s="39" t="s">
        <v>111</v>
      </c>
      <c r="B95" s="50" t="s">
        <v>112</v>
      </c>
      <c r="C95" s="50"/>
      <c r="E95" s="39"/>
      <c r="F95" s="39"/>
      <c r="H95" s="39"/>
      <c r="J95" s="39"/>
      <c r="K95" s="39"/>
      <c r="L95" s="39"/>
      <c r="M95" s="50" t="s">
        <v>112</v>
      </c>
      <c r="N95" s="50"/>
      <c r="O95" s="50"/>
      <c r="P95" s="50"/>
    </row>
    <row r="96" spans="1:16" x14ac:dyDescent="0.25">
      <c r="F96" s="41"/>
    </row>
  </sheetData>
  <sheetProtection algorithmName="SHA-512" hashValue="nODLMsPPS1lWEleQm3QwL0TDGPvkkF/DprZ+vgcabNqLgHNdcuWdYKWdxh0cStqItIrkFkDcJjJ8AvjDHGoohw==" saltValue="pG0/qE7P1Rmbn68Tctp8Jw==" spinCount="100000" sheet="1" formatCells="0" formatColumns="0" formatRows="0" insertColumns="0" insertRows="0" insertHyperlinks="0" deleteColumns="0" deleteRows="0" sort="0" autoFilter="0" pivotTables="0"/>
  <mergeCells count="20">
    <mergeCell ref="B95:C95"/>
    <mergeCell ref="M95:P95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21EF-BF54-4FF4-81F5-7EA5E18A651B}">
  <dimension ref="A1:R100"/>
  <sheetViews>
    <sheetView zoomScaleNormal="100" workbookViewId="0">
      <selection activeCell="A15" sqref="A15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2.85546875" style="17" hidden="1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6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26933507.849999998</v>
      </c>
      <c r="E9" s="16">
        <f t="shared" ref="E9:P9" si="0">SUM(E10:E14)</f>
        <v>26933507.849999998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498748008</v>
      </c>
      <c r="D10" s="19">
        <f>SUM(E10:P10)</f>
        <v>22756699.989999998</v>
      </c>
      <c r="E10" s="19">
        <v>22756699.989999998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67271613</v>
      </c>
      <c r="D11" s="19">
        <f t="shared" ref="D11:D14" si="1">SUM(E11:P11)</f>
        <v>1260000</v>
      </c>
      <c r="E11" s="19">
        <v>1260000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2916807.86</v>
      </c>
      <c r="E14" s="19">
        <v>2916807.86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6038640.4899999993</v>
      </c>
      <c r="E15" s="16">
        <f t="shared" si="2"/>
        <v>6038640.4899999993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526273.93000000005</v>
      </c>
      <c r="E16" s="19">
        <v>526273.93000000005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31450000</v>
      </c>
      <c r="D20" s="19">
        <f t="shared" si="3"/>
        <v>0</v>
      </c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5512366.5599999996</v>
      </c>
      <c r="E21" s="19">
        <v>5512366.5599999996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2248000</v>
      </c>
      <c r="D22" s="19">
        <f t="shared" si="3"/>
        <v>0</v>
      </c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0</v>
      </c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1052000</v>
      </c>
      <c r="E25" s="16">
        <f t="shared" si="4"/>
        <v>1052000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3100000</v>
      </c>
      <c r="D27" s="19">
        <f t="shared" ref="D27:D34" si="5">SUM(E27:P27)</f>
        <v>0</v>
      </c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50000</v>
      </c>
      <c r="D30" s="19">
        <f t="shared" si="5"/>
        <v>0</v>
      </c>
      <c r="E30" s="19"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400000</v>
      </c>
      <c r="D31" s="19">
        <f t="shared" si="5"/>
        <v>0</v>
      </c>
      <c r="E31" s="19">
        <v>0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23750000</v>
      </c>
      <c r="D32" s="19">
        <f t="shared" si="5"/>
        <v>1052000</v>
      </c>
      <c r="E32" s="19">
        <v>1052000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21100000</v>
      </c>
      <c r="D34" s="19">
        <f t="shared" si="5"/>
        <v>0</v>
      </c>
      <c r="E34" s="19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0</v>
      </c>
      <c r="E51" s="16">
        <f t="shared" si="10"/>
        <v>0</v>
      </c>
      <c r="F51" s="16">
        <f t="shared" si="10"/>
        <v>0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50500000</v>
      </c>
      <c r="D52" s="19">
        <f>SUM(E52:P52)</f>
        <v>0</v>
      </c>
      <c r="E52" s="19"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26022000</v>
      </c>
      <c r="D56" s="19">
        <f t="shared" si="11"/>
        <v>0</v>
      </c>
      <c r="E56" s="19"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1000000</v>
      </c>
      <c r="D60" s="19">
        <f t="shared" si="11"/>
        <v>0</v>
      </c>
      <c r="E60" s="19"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/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34024148.339999996</v>
      </c>
      <c r="E73" s="26">
        <f t="shared" si="17"/>
        <v>34024148.339999996</v>
      </c>
      <c r="F73" s="26">
        <f t="shared" si="17"/>
        <v>0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34024148.339999996</v>
      </c>
      <c r="E84" s="33">
        <f t="shared" si="26"/>
        <v>34024148.339999996</v>
      </c>
      <c r="F84" s="33">
        <f t="shared" si="26"/>
        <v>0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114</v>
      </c>
      <c r="B86" s="34"/>
      <c r="C86" s="34"/>
    </row>
    <row r="87" spans="1:16" x14ac:dyDescent="0.25">
      <c r="A87" t="s">
        <v>115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0" t="s">
        <v>107</v>
      </c>
      <c r="E97" s="50"/>
      <c r="F97" s="40"/>
      <c r="G97" s="4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50" t="s">
        <v>110</v>
      </c>
      <c r="E98" s="50"/>
      <c r="F98" s="39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50" t="s">
        <v>112</v>
      </c>
      <c r="E99" s="50"/>
      <c r="F99" s="39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YyO+hPRR6ptwODLvjJsQL491AwPcEGlRJIKPHhP+wzT5rOU3H/3ZrGE2yGJ79iU6ETYnzmK7KJkdfyh58JmOfg==" saltValue="XqLrZ82s02GYiQvZ5Q8aMA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B6:C6"/>
    <mergeCell ref="D99:E99"/>
    <mergeCell ref="M99:P99"/>
    <mergeCell ref="D6:E6"/>
    <mergeCell ref="F6:G6"/>
    <mergeCell ref="H6:I6"/>
    <mergeCell ref="D97:E97"/>
    <mergeCell ref="M97:P97"/>
    <mergeCell ref="D98:E98"/>
    <mergeCell ref="M98:P98"/>
    <mergeCell ref="A85:C85"/>
    <mergeCell ref="J6:K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59" orientation="portrait" r:id="rId1"/>
  <rowBreaks count="1" manualBreakCount="1">
    <brk id="6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3E74-55F6-4950-8AC4-45F31D3A5E26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6" width="14.140625" style="17" customWidth="1"/>
    <col min="7" max="7" width="11.140625" style="17" hidden="1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76527323.86999999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64583113.319999993</v>
      </c>
      <c r="E10" s="19">
        <v>22756699.989999998</v>
      </c>
      <c r="F10" s="19">
        <v>41826413.329999998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2650833.33</v>
      </c>
      <c r="E11" s="19">
        <v>1260000</v>
      </c>
      <c r="F11" s="19">
        <v>1390833.33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9293377.2200000007</v>
      </c>
      <c r="E14" s="19">
        <v>2916807.86</v>
      </c>
      <c r="F14" s="19">
        <v>6376569.3600000003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187996000</v>
      </c>
      <c r="D15" s="16">
        <f t="shared" ref="D15:P15" si="2">SUM(D16:D24)</f>
        <v>14460946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2801338.75</v>
      </c>
      <c r="E16" s="19">
        <v>526273.93000000005</v>
      </c>
      <c r="F16" s="19">
        <v>2275064.8199999998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0</v>
      </c>
      <c r="E17" s="19">
        <v>0</v>
      </c>
      <c r="F17" s="19"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27850000</v>
      </c>
      <c r="D20" s="19">
        <f t="shared" si="3"/>
        <v>374952.53</v>
      </c>
      <c r="E20" s="19">
        <v>0</v>
      </c>
      <c r="F20" s="19">
        <v>374952.53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11180814.719999999</v>
      </c>
      <c r="E21" s="19">
        <v>5512366.5599999996</v>
      </c>
      <c r="F21" s="19">
        <v>5668448.1600000001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103840</v>
      </c>
      <c r="E23" s="19">
        <v>0</v>
      </c>
      <c r="F23" s="19">
        <v>103840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1579500</v>
      </c>
      <c r="E25" s="16">
        <f t="shared" si="4"/>
        <v>1052000</v>
      </c>
      <c r="F25" s="16">
        <f t="shared" si="4"/>
        <v>527500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0</v>
      </c>
      <c r="E26" s="19">
        <v>0</v>
      </c>
      <c r="F26" s="19">
        <v>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2665250</v>
      </c>
      <c r="D27" s="19">
        <f t="shared" ref="D27:D34" si="5">SUM(E27:P27)</f>
        <v>0</v>
      </c>
      <c r="E27" s="19">
        <v>0</v>
      </c>
      <c r="F27" s="19"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0</v>
      </c>
      <c r="E29" s="19">
        <v>0</v>
      </c>
      <c r="F29" s="19">
        <v>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0</v>
      </c>
      <c r="E30" s="19">
        <v>0</v>
      </c>
      <c r="F30" s="19">
        <v>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834750</v>
      </c>
      <c r="D31" s="19">
        <f t="shared" si="5"/>
        <v>0</v>
      </c>
      <c r="E31" s="19">
        <v>0</v>
      </c>
      <c r="F31" s="19"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23836000</v>
      </c>
      <c r="D32" s="19">
        <f t="shared" si="5"/>
        <v>1579500</v>
      </c>
      <c r="E32" s="19">
        <v>1052000</v>
      </c>
      <c r="F32" s="19">
        <v>527500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20974000</v>
      </c>
      <c r="D34" s="19">
        <f t="shared" si="5"/>
        <v>0</v>
      </c>
      <c r="E34" s="19">
        <v>0</v>
      </c>
      <c r="F34" s="19">
        <v>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101322000</v>
      </c>
      <c r="D51" s="16">
        <f t="shared" ref="D51:K51" si="10">SUM(D52:D60)</f>
        <v>2629035.7400000002</v>
      </c>
      <c r="E51" s="16">
        <f t="shared" si="10"/>
        <v>0</v>
      </c>
      <c r="F51" s="16">
        <f t="shared" si="10"/>
        <v>2629035.7400000002</v>
      </c>
      <c r="G51" s="16">
        <f>SUM(G52:G60)</f>
        <v>0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48410450</v>
      </c>
      <c r="D52" s="19">
        <f>SUM(E52:P52)</f>
        <v>269035.74</v>
      </c>
      <c r="E52" s="19">
        <v>0</v>
      </c>
      <c r="F52" s="19">
        <v>269035.74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0</v>
      </c>
      <c r="E53" s="19">
        <v>0</v>
      </c>
      <c r="F53" s="19">
        <v>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0</v>
      </c>
      <c r="E54" s="19">
        <v>0</v>
      </c>
      <c r="F54" s="19"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0</v>
      </c>
      <c r="D55" s="19">
        <f t="shared" si="11"/>
        <v>0</v>
      </c>
      <c r="E55" s="19">
        <v>0</v>
      </c>
      <c r="F55" s="19"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26715603</v>
      </c>
      <c r="D56" s="19">
        <f t="shared" si="11"/>
        <v>2360000</v>
      </c>
      <c r="E56" s="19">
        <v>0</v>
      </c>
      <c r="F56" s="19">
        <v>2360000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/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95196805.609999985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0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95196805.609999985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0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121</v>
      </c>
      <c r="B86" s="34"/>
      <c r="C86" s="34"/>
    </row>
    <row r="87" spans="1:16" x14ac:dyDescent="0.25">
      <c r="A87" t="s">
        <v>122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50" t="s">
        <v>107</v>
      </c>
      <c r="E97" s="50"/>
      <c r="F97" s="50"/>
      <c r="G97" s="4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50" t="s">
        <v>110</v>
      </c>
      <c r="E98" s="50"/>
      <c r="F98" s="50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50" t="s">
        <v>112</v>
      </c>
      <c r="E99" s="50"/>
      <c r="F99" s="50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oFZxtn6p6AJR7FEvs3d+On/gkDZD4qCYRT6xwOFoQ7zpG3TbKUggUqyh0do8McrowTWH/OiUbHfiPEwYyaB8ig==" saltValue="s66C/FPg9KkvMYDAN8Kx+A==" spinCount="100000" sheet="1" formatCells="0" formatColumns="0" formatRows="0" insertColumns="0" insertRows="0" insertHyperlinks="0" deleteColumns="0" deleteRows="0" sort="0" autoFilter="0" pivotTables="0"/>
  <mergeCells count="18">
    <mergeCell ref="D99:F99"/>
    <mergeCell ref="A85:C85"/>
    <mergeCell ref="D6:G6"/>
    <mergeCell ref="B6:C6"/>
    <mergeCell ref="M99:P99"/>
    <mergeCell ref="H6:I6"/>
    <mergeCell ref="J6:K6"/>
    <mergeCell ref="L6:M6"/>
    <mergeCell ref="N6:O6"/>
    <mergeCell ref="A1:F1"/>
    <mergeCell ref="A2:F2"/>
    <mergeCell ref="A3:F3"/>
    <mergeCell ref="M97:P97"/>
    <mergeCell ref="M98:P98"/>
    <mergeCell ref="A4:F4"/>
    <mergeCell ref="A5:F5"/>
    <mergeCell ref="D97:F97"/>
    <mergeCell ref="D98:F98"/>
  </mergeCells>
  <pageMargins left="0.25" right="0.25" top="0.75" bottom="0.75" header="0.3" footer="0.3"/>
  <pageSetup scale="81" fitToHeight="0" orientation="landscape" r:id="rId1"/>
  <rowBreaks count="3" manualBreakCount="3">
    <brk id="34" max="16383" man="1"/>
    <brk id="60" max="16383" man="1"/>
    <brk id="8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0E64-EDED-4164-81FE-AA1F1CE68B73}">
  <sheetPr>
    <pageSetUpPr fitToPage="1"/>
  </sheetPr>
  <dimension ref="A1:R100"/>
  <sheetViews>
    <sheetView zoomScale="96" zoomScaleNormal="96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7.140625" style="17" customWidth="1"/>
    <col min="5" max="5" width="14.140625" style="17" bestFit="1" customWidth="1"/>
    <col min="6" max="7" width="14.140625" style="17" customWidth="1"/>
    <col min="8" max="8" width="9.42578125" style="17" hidden="1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118194444.16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99632506.209999993</v>
      </c>
      <c r="E10" s="19">
        <v>22756699.989999998</v>
      </c>
      <c r="F10" s="19">
        <v>41826413.329999998</v>
      </c>
      <c r="G10" s="19">
        <v>35049392.890000001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4208162.49</v>
      </c>
      <c r="E11" s="19">
        <v>1260000</v>
      </c>
      <c r="F11" s="19">
        <v>1390833.33</v>
      </c>
      <c r="G11" s="19">
        <v>1557329.16</v>
      </c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14353775.460000001</v>
      </c>
      <c r="E14" s="19">
        <v>2916807.86</v>
      </c>
      <c r="F14" s="19">
        <v>6376569.3600000003</v>
      </c>
      <c r="G14" s="19">
        <v>5060398.24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182996000</v>
      </c>
      <c r="D15" s="16">
        <f t="shared" ref="D15:P15" si="2">SUM(D16:D24)</f>
        <v>29639141.909999996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7757123.8200000003</v>
      </c>
      <c r="E16" s="19">
        <v>526273.93000000005</v>
      </c>
      <c r="F16" s="19">
        <v>2275064.8199999998</v>
      </c>
      <c r="G16" s="19">
        <v>4955785.07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404729.42</v>
      </c>
      <c r="E17" s="19">
        <v>0</v>
      </c>
      <c r="F17" s="19">
        <v>0</v>
      </c>
      <c r="G17" s="19">
        <v>404729.42</v>
      </c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22850000</v>
      </c>
      <c r="D20" s="19">
        <f t="shared" si="3"/>
        <v>3025551.9800000004</v>
      </c>
      <c r="E20" s="19">
        <v>0</v>
      </c>
      <c r="F20" s="19">
        <v>374952.53</v>
      </c>
      <c r="G20" s="19">
        <v>2650599.4500000002</v>
      </c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16832740.689999998</v>
      </c>
      <c r="E21" s="19">
        <v>5512366.5599999996</v>
      </c>
      <c r="F21" s="19">
        <v>5668448.1600000001</v>
      </c>
      <c r="G21" s="19">
        <v>5651925.9699999997</v>
      </c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5848000</v>
      </c>
      <c r="D22" s="19">
        <f t="shared" si="3"/>
        <v>0</v>
      </c>
      <c r="E22" s="19">
        <v>0</v>
      </c>
      <c r="F22" s="19">
        <v>0</v>
      </c>
      <c r="G22" s="19">
        <v>0</v>
      </c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46610000</v>
      </c>
      <c r="D23" s="19">
        <f t="shared" si="3"/>
        <v>1618996</v>
      </c>
      <c r="E23" s="19">
        <v>0</v>
      </c>
      <c r="F23" s="19">
        <v>103840</v>
      </c>
      <c r="G23" s="19">
        <v>1515156</v>
      </c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59650000</v>
      </c>
      <c r="D25" s="16">
        <f t="shared" ref="D25:P25" si="4">SUM(D26:D34)</f>
        <v>8428429.7400000002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380153.5</v>
      </c>
      <c r="E26" s="19">
        <v>0</v>
      </c>
      <c r="F26" s="19">
        <v>0</v>
      </c>
      <c r="G26" s="19">
        <v>380153.5</v>
      </c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2665250</v>
      </c>
      <c r="D27" s="19">
        <f t="shared" ref="D27:D34" si="5">SUM(E27:P27)</f>
        <v>72814.92</v>
      </c>
      <c r="E27" s="19">
        <v>0</v>
      </c>
      <c r="F27" s="19">
        <v>0</v>
      </c>
      <c r="G27" s="19">
        <v>72814.92</v>
      </c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0</v>
      </c>
      <c r="E28" s="19">
        <v>0</v>
      </c>
      <c r="F28" s="19">
        <v>0</v>
      </c>
      <c r="G28" s="19">
        <v>0</v>
      </c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61569.97</v>
      </c>
      <c r="E30" s="19">
        <v>0</v>
      </c>
      <c r="F30" s="19">
        <v>0</v>
      </c>
      <c r="G30" s="19">
        <v>61569.97</v>
      </c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834750</v>
      </c>
      <c r="D31" s="19">
        <f t="shared" si="5"/>
        <v>415233.1</v>
      </c>
      <c r="E31" s="19">
        <v>0</v>
      </c>
      <c r="F31" s="19">
        <v>0</v>
      </c>
      <c r="G31" s="19">
        <v>415233.1</v>
      </c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23836000</v>
      </c>
      <c r="D32" s="19">
        <f t="shared" si="5"/>
        <v>5066509.2</v>
      </c>
      <c r="E32" s="19">
        <v>1052000</v>
      </c>
      <c r="F32" s="19">
        <v>527500</v>
      </c>
      <c r="G32" s="19">
        <v>3487009.2</v>
      </c>
      <c r="H32" s="19"/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/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20974000</v>
      </c>
      <c r="D34" s="19">
        <f t="shared" si="5"/>
        <v>2423337.08</v>
      </c>
      <c r="E34" s="19">
        <v>0</v>
      </c>
      <c r="F34" s="19">
        <v>0</v>
      </c>
      <c r="G34" s="19">
        <v>2423337.08</v>
      </c>
      <c r="H34" s="19"/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/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/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/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/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/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/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/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/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/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/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/>
      <c r="I47" s="19"/>
      <c r="J47" s="19"/>
      <c r="K47" s="19"/>
      <c r="L47" s="19"/>
      <c r="M47" s="19"/>
      <c r="N47" s="19"/>
      <c r="O47" s="19"/>
      <c r="P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106322000</v>
      </c>
      <c r="D51" s="16">
        <f t="shared" ref="D51:K51" si="10">SUM(D52:D60)</f>
        <v>13935568.76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 t="shared" si="10"/>
        <v>0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42994450</v>
      </c>
      <c r="D52" s="19">
        <f>SUM(E52:P52)</f>
        <v>298922.76</v>
      </c>
      <c r="E52" s="19">
        <v>0</v>
      </c>
      <c r="F52" s="19">
        <v>269035.74</v>
      </c>
      <c r="G52" s="19">
        <v>29887.02</v>
      </c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1779661</v>
      </c>
      <c r="E53" s="19">
        <v>0</v>
      </c>
      <c r="F53" s="19">
        <v>0</v>
      </c>
      <c r="G53" s="19">
        <v>1779661</v>
      </c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12800000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26715603</v>
      </c>
      <c r="D56" s="19">
        <f t="shared" si="11"/>
        <v>11848189</v>
      </c>
      <c r="E56" s="19">
        <v>0</v>
      </c>
      <c r="F56" s="19">
        <v>2360000</v>
      </c>
      <c r="G56" s="19">
        <v>9488189</v>
      </c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0</v>
      </c>
      <c r="E60" s="19">
        <v>0</v>
      </c>
      <c r="F60" s="19">
        <v>0</v>
      </c>
      <c r="G60" s="19">
        <v>0</v>
      </c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>
        <v>0</v>
      </c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 t="shared" si="15"/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/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/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170197584.56999999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0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170197584.56999999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0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123</v>
      </c>
      <c r="B86" s="34"/>
      <c r="C86" s="34"/>
    </row>
    <row r="87" spans="1:16" x14ac:dyDescent="0.25">
      <c r="A87" t="s">
        <v>124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39"/>
      <c r="E97" s="50" t="s">
        <v>107</v>
      </c>
      <c r="F97" s="50"/>
      <c r="G97" s="50"/>
      <c r="H97" s="4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39"/>
      <c r="E98" s="50" t="s">
        <v>110</v>
      </c>
      <c r="F98" s="50"/>
      <c r="G98" s="50"/>
      <c r="H98" s="39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39"/>
      <c r="E99" s="50" t="s">
        <v>112</v>
      </c>
      <c r="F99" s="50"/>
      <c r="G99" s="50"/>
      <c r="H99" s="39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YEnWmYhFA0XUdJeZ+GfBgvkQtjo1iLgI5VdLXH4RHnA8j0NNQPsShaJPzrBTrM6Kba0zPOUha0dOY6gdmuS+uA==" saltValue="joCBR28TD2cN+A9xYu2u5A==" spinCount="100000" sheet="1" formatCells="0" formatColumns="0" formatRows="0" insertColumns="0" insertRows="0" insertHyperlinks="0" deleteColumns="0" deleteRows="0" sort="0" autoFilter="0" pivotTables="0"/>
  <mergeCells count="18">
    <mergeCell ref="B6:C6"/>
    <mergeCell ref="D6:G6"/>
    <mergeCell ref="E98:G98"/>
    <mergeCell ref="E99:G99"/>
    <mergeCell ref="M98:P98"/>
    <mergeCell ref="M99:P99"/>
    <mergeCell ref="E97:G97"/>
    <mergeCell ref="H6:I6"/>
    <mergeCell ref="J6:K6"/>
    <mergeCell ref="L6:M6"/>
    <mergeCell ref="N6:O6"/>
    <mergeCell ref="A85:C85"/>
    <mergeCell ref="M97:P9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A228-E745-4791-BBE1-D43BBCF40E4F}">
  <sheetPr>
    <pageSetUpPr fitToPage="1"/>
  </sheetPr>
  <dimension ref="A1:R100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7" bestFit="1" customWidth="1"/>
    <col min="2" max="3" width="17.140625" style="17" bestFit="1" customWidth="1"/>
    <col min="4" max="4" width="16" style="17" customWidth="1"/>
    <col min="5" max="5" width="14.140625" style="17" bestFit="1" customWidth="1"/>
    <col min="6" max="7" width="14.140625" style="17" customWidth="1"/>
    <col min="8" max="8" width="14" style="17" customWidth="1"/>
    <col min="9" max="9" width="10.28515625" style="17" hidden="1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52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170116905.38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496847174</v>
      </c>
      <c r="D10" s="19">
        <f>SUM(E10:P10)</f>
        <v>129931667.39999999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/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69172447</v>
      </c>
      <c r="D11" s="19">
        <f t="shared" ref="D11:D14" si="1">SUM(E11:P11)</f>
        <v>21184704.149999999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/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/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/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19000533.830000002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/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183246000</v>
      </c>
      <c r="D15" s="16">
        <f t="shared" ref="D15:P15" si="2">SUM(D16:D24)</f>
        <v>34117579.099999994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36488000</v>
      </c>
      <c r="D16" s="19">
        <f>SUM(E16:P16)</f>
        <v>7962856.4300000006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/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545141.37</v>
      </c>
      <c r="E17" s="19">
        <v>0</v>
      </c>
      <c r="F17" s="19">
        <v>0</v>
      </c>
      <c r="G17" s="19">
        <v>404729.42</v>
      </c>
      <c r="H17" s="19">
        <v>140411.95000000001</v>
      </c>
      <c r="I17" s="19"/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8200000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/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8000000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/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23100000</v>
      </c>
      <c r="D20" s="19">
        <f t="shared" si="3"/>
        <v>3187648.5800000005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/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46000000</v>
      </c>
      <c r="D21" s="19">
        <f t="shared" si="3"/>
        <v>18883008.599999998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/>
      <c r="J21" s="19"/>
      <c r="K21" s="19"/>
      <c r="L21" s="19"/>
      <c r="M21" s="19"/>
      <c r="N21" s="19"/>
      <c r="O21" s="19"/>
      <c r="P21" s="19"/>
    </row>
    <row r="22" spans="1:16" ht="31.5" x14ac:dyDescent="0.25">
      <c r="A22" s="18" t="s">
        <v>36</v>
      </c>
      <c r="B22" s="19">
        <v>77180000</v>
      </c>
      <c r="C22" s="19">
        <v>6212550</v>
      </c>
      <c r="D22" s="19">
        <f t="shared" si="3"/>
        <v>835026.4</v>
      </c>
      <c r="E22" s="19">
        <v>0</v>
      </c>
      <c r="F22" s="19">
        <v>0</v>
      </c>
      <c r="G22" s="19">
        <v>0</v>
      </c>
      <c r="H22" s="19">
        <v>835026.4</v>
      </c>
      <c r="I22" s="19"/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46245450</v>
      </c>
      <c r="D23" s="19">
        <f t="shared" si="3"/>
        <v>2703897.7199999997</v>
      </c>
      <c r="E23" s="19">
        <v>0</v>
      </c>
      <c r="F23" s="19">
        <v>103840</v>
      </c>
      <c r="G23" s="19">
        <v>1515156</v>
      </c>
      <c r="H23" s="19">
        <v>1084901.72</v>
      </c>
      <c r="I23" s="19"/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v>0</v>
      </c>
      <c r="H24" s="19">
        <v>0</v>
      </c>
      <c r="I24" s="19"/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13976777.59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5.75" x14ac:dyDescent="0.25">
      <c r="A26" s="18" t="s">
        <v>40</v>
      </c>
      <c r="B26" s="19">
        <v>15630000</v>
      </c>
      <c r="C26" s="19">
        <v>9150000</v>
      </c>
      <c r="D26" s="19">
        <f>SUM(E26:P26)</f>
        <v>380153.5</v>
      </c>
      <c r="E26" s="19">
        <v>0</v>
      </c>
      <c r="F26" s="19">
        <v>0</v>
      </c>
      <c r="G26" s="19">
        <v>380153.5</v>
      </c>
      <c r="H26" s="19">
        <v>0</v>
      </c>
      <c r="I26" s="19"/>
      <c r="J26" s="19"/>
      <c r="K26" s="19"/>
      <c r="L26" s="19"/>
      <c r="M26" s="19"/>
      <c r="N26" s="19"/>
      <c r="O26" s="19"/>
      <c r="P26" s="19"/>
    </row>
    <row r="27" spans="1:16" ht="15.75" x14ac:dyDescent="0.25">
      <c r="A27" s="18" t="s">
        <v>41</v>
      </c>
      <c r="B27" s="19">
        <v>9800000</v>
      </c>
      <c r="C27" s="19">
        <v>2615250</v>
      </c>
      <c r="D27" s="19">
        <f t="shared" ref="D27:D34" si="5">SUM(E27:P27)</f>
        <v>72814.92</v>
      </c>
      <c r="E27" s="19">
        <v>0</v>
      </c>
      <c r="F27" s="19">
        <v>0</v>
      </c>
      <c r="G27" s="19">
        <v>72814.92</v>
      </c>
      <c r="H27" s="19">
        <v>0</v>
      </c>
      <c r="I27" s="19"/>
      <c r="J27" s="19"/>
      <c r="K27" s="19"/>
      <c r="L27" s="19"/>
      <c r="M27" s="19"/>
      <c r="N27" s="19"/>
      <c r="O27" s="19"/>
      <c r="P27" s="19"/>
    </row>
    <row r="28" spans="1:16" ht="15.75" x14ac:dyDescent="0.25">
      <c r="A28" s="18" t="s">
        <v>42</v>
      </c>
      <c r="B28" s="19">
        <v>8235000</v>
      </c>
      <c r="C28" s="19">
        <v>1950000</v>
      </c>
      <c r="D28" s="19">
        <f t="shared" si="5"/>
        <v>701427.16</v>
      </c>
      <c r="E28" s="19">
        <v>0</v>
      </c>
      <c r="F28" s="19">
        <v>0</v>
      </c>
      <c r="G28" s="19">
        <v>0</v>
      </c>
      <c r="H28" s="19">
        <v>701427.16</v>
      </c>
      <c r="I28" s="19"/>
      <c r="J28" s="19"/>
      <c r="K28" s="19"/>
      <c r="L28" s="19"/>
      <c r="M28" s="19"/>
      <c r="N28" s="19"/>
      <c r="O28" s="19"/>
      <c r="P28" s="19"/>
    </row>
    <row r="29" spans="1:16" ht="15.75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/>
      <c r="J29" s="19"/>
      <c r="K29" s="19"/>
      <c r="L29" s="19"/>
      <c r="M29" s="19"/>
      <c r="N29" s="19"/>
      <c r="O29" s="19"/>
      <c r="P29" s="19"/>
    </row>
    <row r="30" spans="1:16" ht="15.75" x14ac:dyDescent="0.25">
      <c r="A30" s="18" t="s">
        <v>44</v>
      </c>
      <c r="B30" s="19">
        <v>1400000</v>
      </c>
      <c r="C30" s="19">
        <v>90000</v>
      </c>
      <c r="D30" s="19">
        <f t="shared" si="5"/>
        <v>61569.97</v>
      </c>
      <c r="E30" s="19">
        <v>0</v>
      </c>
      <c r="F30" s="19">
        <v>0</v>
      </c>
      <c r="G30" s="19">
        <v>61569.97</v>
      </c>
      <c r="H30" s="19">
        <v>0</v>
      </c>
      <c r="I30" s="19"/>
      <c r="J30" s="19"/>
      <c r="K30" s="19"/>
      <c r="L30" s="19"/>
      <c r="M30" s="19"/>
      <c r="N30" s="19"/>
      <c r="O30" s="19"/>
      <c r="P30" s="19"/>
    </row>
    <row r="31" spans="1:16" ht="15.75" x14ac:dyDescent="0.25">
      <c r="A31" s="18" t="s">
        <v>45</v>
      </c>
      <c r="B31" s="19">
        <v>2500000</v>
      </c>
      <c r="C31" s="19">
        <v>1275408.1599999999</v>
      </c>
      <c r="D31" s="19">
        <f t="shared" si="5"/>
        <v>467745.6</v>
      </c>
      <c r="E31" s="19">
        <v>0</v>
      </c>
      <c r="F31" s="19">
        <v>0</v>
      </c>
      <c r="G31" s="19">
        <v>415233.1</v>
      </c>
      <c r="H31" s="19">
        <v>52512.5</v>
      </c>
      <c r="I31" s="19"/>
      <c r="J31" s="19"/>
      <c r="K31" s="19"/>
      <c r="L31" s="19"/>
      <c r="M31" s="19"/>
      <c r="N31" s="19"/>
      <c r="O31" s="19"/>
      <c r="P31" s="19"/>
    </row>
    <row r="32" spans="1:16" ht="15.75" x14ac:dyDescent="0.25">
      <c r="A32" s="18" t="s">
        <v>46</v>
      </c>
      <c r="B32" s="19">
        <v>24605000</v>
      </c>
      <c r="C32" s="19">
        <v>25336000</v>
      </c>
      <c r="D32" s="19">
        <f t="shared" si="5"/>
        <v>6629525.3600000003</v>
      </c>
      <c r="E32" s="19">
        <v>1052000</v>
      </c>
      <c r="F32" s="19">
        <v>527500</v>
      </c>
      <c r="G32" s="19">
        <v>3487009.2</v>
      </c>
      <c r="H32" s="19">
        <v>1563016.16</v>
      </c>
      <c r="I32" s="19"/>
      <c r="J32" s="19"/>
      <c r="K32" s="19"/>
      <c r="L32" s="19"/>
      <c r="M32" s="19"/>
      <c r="N32" s="19"/>
      <c r="O32" s="19"/>
      <c r="P32" s="19"/>
    </row>
    <row r="33" spans="1:18" ht="31.5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/>
      <c r="J33" s="19"/>
      <c r="K33" s="19"/>
      <c r="L33" s="19"/>
      <c r="M33" s="19"/>
      <c r="N33" s="19"/>
      <c r="O33" s="19"/>
      <c r="P33" s="19"/>
    </row>
    <row r="34" spans="1:18" ht="15.75" x14ac:dyDescent="0.25">
      <c r="A34" s="18" t="s">
        <v>48</v>
      </c>
      <c r="B34" s="19">
        <v>29400000</v>
      </c>
      <c r="C34" s="19">
        <v>18833341.84</v>
      </c>
      <c r="D34" s="19">
        <f t="shared" si="5"/>
        <v>5654729.1099999994</v>
      </c>
      <c r="E34" s="19">
        <v>0</v>
      </c>
      <c r="F34" s="19">
        <v>0</v>
      </c>
      <c r="G34" s="19">
        <v>2423337.08</v>
      </c>
      <c r="H34" s="19">
        <v>3231392.03</v>
      </c>
      <c r="I34" s="19"/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/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/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/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/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/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/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/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/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/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/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/>
      <c r="J47" s="19"/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/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/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/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106322000</v>
      </c>
      <c r="D51" s="16">
        <f t="shared" ref="D51:K51" si="10">SUM(D52:D60)</f>
        <v>16867989.120000001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0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42994450</v>
      </c>
      <c r="D52" s="19">
        <f>SUM(E52:P52)</f>
        <v>1344523.31</v>
      </c>
      <c r="E52" s="19">
        <v>0</v>
      </c>
      <c r="F52" s="19">
        <v>269035.74</v>
      </c>
      <c r="G52" s="19">
        <v>29887.02</v>
      </c>
      <c r="H52" s="19">
        <v>1045600.55</v>
      </c>
      <c r="I52" s="19"/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5000000</v>
      </c>
      <c r="D53" s="19">
        <f t="shared" ref="D53:D60" si="11">SUM(E53:P53)</f>
        <v>2239423.04</v>
      </c>
      <c r="E53" s="19">
        <v>0</v>
      </c>
      <c r="F53" s="19">
        <v>0</v>
      </c>
      <c r="G53" s="19">
        <v>1779661</v>
      </c>
      <c r="H53" s="19">
        <v>459762.04</v>
      </c>
      <c r="I53" s="19"/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12567700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/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>
        <v>0</v>
      </c>
      <c r="I55" s="19"/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26947903</v>
      </c>
      <c r="D56" s="19">
        <f t="shared" si="11"/>
        <v>12119091.84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/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6000000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/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/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/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2395947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/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130912479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130912479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/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/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/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/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/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/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/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/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235079251.19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0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235079251.19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0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125</v>
      </c>
      <c r="B86" s="34"/>
      <c r="C86" s="34"/>
    </row>
    <row r="87" spans="1:16" x14ac:dyDescent="0.25">
      <c r="A87" t="s">
        <v>126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39"/>
      <c r="E97" s="39"/>
      <c r="F97" s="50" t="s">
        <v>107</v>
      </c>
      <c r="G97" s="50"/>
      <c r="H97" s="50"/>
      <c r="I97" s="4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39"/>
      <c r="E98" s="39"/>
      <c r="F98" s="50" t="s">
        <v>110</v>
      </c>
      <c r="G98" s="50"/>
      <c r="H98" s="50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39"/>
      <c r="E99" s="39"/>
      <c r="F99" s="50" t="s">
        <v>112</v>
      </c>
      <c r="G99" s="50"/>
      <c r="H99" s="50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lqH1gcAPJHyJTYe2UZdCd3dytRS2wSteFZmEt0FxQN3opE2v4VQ+QxsGiKlgyEg3r5CrcATGm9TMjtytqib7Dg==" saltValue="hHIfO1C+7x//2PY3aYl0cA==" spinCount="100000" sheet="1" formatCells="0" formatColumns="0" formatRows="0" insertColumns="0" insertRows="0" insertHyperlinks="0" deleteColumns="0" deleteRows="0" sort="0" autoFilter="0" pivotTables="0"/>
  <mergeCells count="17">
    <mergeCell ref="F98:H98"/>
    <mergeCell ref="F99:H99"/>
    <mergeCell ref="M98:P98"/>
    <mergeCell ref="M99:P99"/>
    <mergeCell ref="J6:K6"/>
    <mergeCell ref="L6:M6"/>
    <mergeCell ref="N6:O6"/>
    <mergeCell ref="A85:C85"/>
    <mergeCell ref="M97:P97"/>
    <mergeCell ref="B6:C6"/>
    <mergeCell ref="A1:H1"/>
    <mergeCell ref="A2:H2"/>
    <mergeCell ref="A3:H3"/>
    <mergeCell ref="A4:H4"/>
    <mergeCell ref="A5:H5"/>
    <mergeCell ref="D6:I6"/>
    <mergeCell ref="F97:H97"/>
  </mergeCells>
  <pageMargins left="0.70866141732283472" right="0.70866141732283472" top="0.74803149606299213" bottom="0.74803149606299213" header="0.31496062992125984" footer="0.31496062992125984"/>
  <pageSetup scale="63" fitToHeight="0" orientation="landscape" r:id="rId1"/>
  <rowBreaks count="1" manualBreakCount="1"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0957-A410-46A1-9829-8629A9295B66}">
  <sheetPr>
    <pageSetUpPr fitToPage="1"/>
  </sheetPr>
  <dimension ref="A1:R100"/>
  <sheetViews>
    <sheetView tabSelected="1" zoomScaleNormal="100" workbookViewId="0">
      <selection activeCell="A13" sqref="A13"/>
    </sheetView>
  </sheetViews>
  <sheetFormatPr baseColWidth="10" defaultColWidth="8" defaultRowHeight="15" x14ac:dyDescent="0.25"/>
  <cols>
    <col min="1" max="1" width="95.5703125" style="17" bestFit="1" customWidth="1"/>
    <col min="2" max="3" width="17.140625" style="17" bestFit="1" customWidth="1"/>
    <col min="4" max="4" width="15.28515625" style="17" bestFit="1" customWidth="1"/>
    <col min="5" max="5" width="14.140625" style="17" bestFit="1" customWidth="1"/>
    <col min="6" max="7" width="14.140625" style="17" customWidth="1"/>
    <col min="8" max="8" width="14.140625" style="17" bestFit="1" customWidth="1"/>
    <col min="9" max="9" width="13.7109375" style="17" customWidth="1"/>
    <col min="10" max="10" width="9.7109375" style="17" hidden="1" customWidth="1"/>
    <col min="11" max="11" width="6.42578125" style="17" hidden="1" customWidth="1"/>
    <col min="12" max="12" width="9.28515625" style="17" hidden="1" customWidth="1"/>
    <col min="13" max="13" width="14.5703125" style="17" hidden="1" customWidth="1"/>
    <col min="14" max="14" width="10.5703125" style="17" hidden="1" customWidth="1"/>
    <col min="15" max="15" width="14" style="17" hidden="1" customWidth="1"/>
    <col min="16" max="16" width="13" style="17" hidden="1" customWidth="1"/>
    <col min="17" max="16384" width="8" style="17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 x14ac:dyDescent="0.25">
      <c r="A3" s="44" t="s">
        <v>113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8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52"/>
      <c r="J6" s="46"/>
      <c r="K6" s="46"/>
      <c r="L6" s="46"/>
      <c r="M6" s="46"/>
      <c r="N6" s="46"/>
      <c r="O6" s="46"/>
      <c r="P6" s="5"/>
    </row>
    <row r="7" spans="1:16" s="8" customFormat="1" ht="18.75" x14ac:dyDescent="0.2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2" t="s">
        <v>17</v>
      </c>
      <c r="M7" s="12" t="s">
        <v>18</v>
      </c>
      <c r="N7" s="12" t="s">
        <v>19</v>
      </c>
      <c r="O7" s="12" t="s">
        <v>20</v>
      </c>
      <c r="P7" s="12" t="s">
        <v>21</v>
      </c>
    </row>
    <row r="8" spans="1:16" s="14" customFormat="1" ht="15.75" x14ac:dyDescent="0.25">
      <c r="A8" s="13" t="s">
        <v>22</v>
      </c>
      <c r="B8" s="13"/>
      <c r="C8" s="13"/>
      <c r="D8" s="13"/>
      <c r="E8" s="13"/>
    </row>
    <row r="9" spans="1:16" ht="15.75" x14ac:dyDescent="0.25">
      <c r="A9" s="15" t="s">
        <v>23</v>
      </c>
      <c r="B9" s="16">
        <f>SUM(B10:B14)</f>
        <v>670419621</v>
      </c>
      <c r="C9" s="16">
        <f>SUM(C10:C14)</f>
        <v>670419621</v>
      </c>
      <c r="D9" s="16">
        <f>SUM(D10:D14)</f>
        <v>212627337.03999999</v>
      </c>
      <c r="E9" s="16">
        <f t="shared" ref="E9:P9" si="0">SUM(E10:E14)</f>
        <v>26933507.849999998</v>
      </c>
      <c r="F9" s="16">
        <f t="shared" si="0"/>
        <v>49593816.019999996</v>
      </c>
      <c r="G9" s="16">
        <f t="shared" si="0"/>
        <v>41667120.289999999</v>
      </c>
      <c r="H9" s="16">
        <f t="shared" si="0"/>
        <v>51922461.219999999</v>
      </c>
      <c r="I9" s="16">
        <f t="shared" si="0"/>
        <v>42510431.659999996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</row>
    <row r="10" spans="1:16" ht="15.75" x14ac:dyDescent="0.25">
      <c r="A10" s="18" t="s">
        <v>24</v>
      </c>
      <c r="B10" s="19">
        <v>505019621</v>
      </c>
      <c r="C10" s="19">
        <v>495992174</v>
      </c>
      <c r="D10" s="19">
        <f>SUM(E10:P10)</f>
        <v>162702126.53999999</v>
      </c>
      <c r="E10" s="19">
        <v>22756699.989999998</v>
      </c>
      <c r="F10" s="19">
        <v>41826413.329999998</v>
      </c>
      <c r="G10" s="19">
        <v>35049392.890000001</v>
      </c>
      <c r="H10" s="19">
        <v>30299161.190000001</v>
      </c>
      <c r="I10" s="19">
        <v>32770459.140000001</v>
      </c>
      <c r="J10" s="19"/>
      <c r="K10" s="19"/>
      <c r="L10" s="19"/>
      <c r="M10" s="19"/>
      <c r="N10" s="19"/>
      <c r="O10" s="19"/>
      <c r="P10" s="19"/>
    </row>
    <row r="11" spans="1:16" ht="15.75" x14ac:dyDescent="0.25">
      <c r="A11" s="18" t="s">
        <v>25</v>
      </c>
      <c r="B11" s="19">
        <v>61000000</v>
      </c>
      <c r="C11" s="19">
        <v>70027447</v>
      </c>
      <c r="D11" s="19">
        <f t="shared" ref="D11:D14" si="1">SUM(E11:P11)</f>
        <v>25976966.59</v>
      </c>
      <c r="E11" s="19">
        <v>1260000</v>
      </c>
      <c r="F11" s="19">
        <v>1390833.33</v>
      </c>
      <c r="G11" s="19">
        <v>1557329.16</v>
      </c>
      <c r="H11" s="19">
        <v>16976541.66</v>
      </c>
      <c r="I11" s="19">
        <v>4792262.4400000004</v>
      </c>
      <c r="J11" s="19"/>
      <c r="K11" s="19"/>
      <c r="L11" s="19"/>
      <c r="M11" s="19"/>
      <c r="N11" s="19"/>
      <c r="O11" s="19"/>
      <c r="P11" s="19"/>
    </row>
    <row r="12" spans="1:16" ht="15.75" x14ac:dyDescent="0.25">
      <c r="A12" s="18" t="s">
        <v>26</v>
      </c>
      <c r="B12" s="20">
        <v>0</v>
      </c>
      <c r="C12" s="20">
        <v>0</v>
      </c>
      <c r="D12" s="19">
        <f t="shared" si="1"/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/>
      <c r="K12" s="19"/>
      <c r="L12" s="19"/>
      <c r="M12" s="19"/>
      <c r="N12" s="19"/>
      <c r="O12" s="19"/>
      <c r="P12" s="19"/>
    </row>
    <row r="13" spans="1:16" ht="15.75" x14ac:dyDescent="0.25">
      <c r="A13" s="18" t="s">
        <v>27</v>
      </c>
      <c r="B13" s="19">
        <v>31700000</v>
      </c>
      <c r="C13" s="19">
        <v>31700000</v>
      </c>
      <c r="D13" s="19">
        <f t="shared" si="1"/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/>
      <c r="K13" s="19"/>
      <c r="L13" s="19"/>
      <c r="M13" s="19"/>
      <c r="N13" s="19"/>
      <c r="O13" s="19"/>
      <c r="P13" s="19"/>
    </row>
    <row r="14" spans="1:16" ht="15.75" x14ac:dyDescent="0.25">
      <c r="A14" s="18" t="s">
        <v>28</v>
      </c>
      <c r="B14" s="19">
        <v>72700000</v>
      </c>
      <c r="C14" s="19">
        <v>72700000</v>
      </c>
      <c r="D14" s="19">
        <f t="shared" si="1"/>
        <v>23948243.910000004</v>
      </c>
      <c r="E14" s="19">
        <v>2916807.86</v>
      </c>
      <c r="F14" s="19">
        <v>6376569.3600000003</v>
      </c>
      <c r="G14" s="19">
        <v>5060398.24</v>
      </c>
      <c r="H14" s="19">
        <v>4646758.37</v>
      </c>
      <c r="I14" s="19">
        <v>4947710.08</v>
      </c>
      <c r="J14" s="19"/>
      <c r="K14" s="19"/>
      <c r="L14" s="19"/>
      <c r="M14" s="19"/>
      <c r="N14" s="19"/>
      <c r="O14" s="19"/>
      <c r="P14" s="19"/>
    </row>
    <row r="15" spans="1:16" ht="15.75" x14ac:dyDescent="0.25">
      <c r="A15" s="21" t="s">
        <v>29</v>
      </c>
      <c r="B15" s="16">
        <f>SUM(B16:B24)</f>
        <v>282398000</v>
      </c>
      <c r="C15" s="16">
        <f>SUM(C16:C24)</f>
        <v>136458479</v>
      </c>
      <c r="D15" s="16">
        <f t="shared" ref="D15:P15" si="2">SUM(D16:D24)</f>
        <v>39903147.870000005</v>
      </c>
      <c r="E15" s="16">
        <f t="shared" si="2"/>
        <v>6038640.4899999993</v>
      </c>
      <c r="F15" s="16">
        <f t="shared" si="2"/>
        <v>8422305.5099999998</v>
      </c>
      <c r="G15" s="16">
        <f t="shared" si="2"/>
        <v>15178195.91</v>
      </c>
      <c r="H15" s="16">
        <f t="shared" si="2"/>
        <v>4478437.1899999995</v>
      </c>
      <c r="I15" s="16">
        <f t="shared" si="2"/>
        <v>5785568.7700000005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</row>
    <row r="16" spans="1:16" ht="15.75" x14ac:dyDescent="0.25">
      <c r="A16" s="18" t="s">
        <v>30</v>
      </c>
      <c r="B16" s="19">
        <v>36488000</v>
      </c>
      <c r="C16" s="19">
        <v>32370543</v>
      </c>
      <c r="D16" s="19">
        <f>SUM(E16:P16)</f>
        <v>10072305.84</v>
      </c>
      <c r="E16" s="19">
        <v>526273.93000000005</v>
      </c>
      <c r="F16" s="19">
        <v>2275064.8199999998</v>
      </c>
      <c r="G16" s="19">
        <v>4955785.07</v>
      </c>
      <c r="H16" s="19">
        <v>205732.61</v>
      </c>
      <c r="I16" s="19">
        <v>2109449.41</v>
      </c>
      <c r="J16" s="19"/>
      <c r="K16" s="19"/>
      <c r="L16" s="19"/>
      <c r="M16" s="19"/>
      <c r="N16" s="19"/>
      <c r="O16" s="19"/>
      <c r="P16" s="19"/>
    </row>
    <row r="17" spans="1:16" ht="15.75" x14ac:dyDescent="0.25">
      <c r="A17" s="18" t="s">
        <v>31</v>
      </c>
      <c r="B17" s="19">
        <v>6000000</v>
      </c>
      <c r="C17" s="19">
        <v>9000000</v>
      </c>
      <c r="D17" s="19">
        <f t="shared" ref="D17:D24" si="3">SUM(E17:P17)</f>
        <v>755880.14</v>
      </c>
      <c r="E17" s="19">
        <v>0</v>
      </c>
      <c r="F17" s="19">
        <v>0</v>
      </c>
      <c r="G17" s="19">
        <v>404729.42</v>
      </c>
      <c r="H17" s="19">
        <v>140411.95000000001</v>
      </c>
      <c r="I17" s="19">
        <v>210738.77</v>
      </c>
      <c r="J17" s="19"/>
      <c r="K17" s="19"/>
      <c r="L17" s="19"/>
      <c r="M17" s="19"/>
      <c r="N17" s="19"/>
      <c r="O17" s="19"/>
      <c r="P17" s="19"/>
    </row>
    <row r="18" spans="1:16" ht="15.75" x14ac:dyDescent="0.25">
      <c r="A18" s="18" t="s">
        <v>32</v>
      </c>
      <c r="B18" s="19">
        <v>9150000</v>
      </c>
      <c r="C18" s="19">
        <v>2200000</v>
      </c>
      <c r="D18" s="19">
        <f t="shared" si="3"/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/>
      <c r="K18" s="19"/>
      <c r="L18" s="19"/>
      <c r="M18" s="19"/>
      <c r="N18" s="19"/>
      <c r="O18" s="19"/>
      <c r="P18" s="19"/>
    </row>
    <row r="19" spans="1:16" ht="15.75" x14ac:dyDescent="0.25">
      <c r="A19" s="18" t="s">
        <v>33</v>
      </c>
      <c r="B19" s="19">
        <v>2910000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/>
      <c r="K19" s="19"/>
      <c r="L19" s="19"/>
      <c r="M19" s="19"/>
      <c r="N19" s="19"/>
      <c r="O19" s="19"/>
      <c r="P19" s="19"/>
    </row>
    <row r="20" spans="1:16" ht="15.75" x14ac:dyDescent="0.25">
      <c r="A20" s="18" t="s">
        <v>34</v>
      </c>
      <c r="B20" s="19">
        <v>44320000</v>
      </c>
      <c r="C20" s="19">
        <v>16893939</v>
      </c>
      <c r="D20" s="19">
        <f t="shared" si="3"/>
        <v>3411862.1800000006</v>
      </c>
      <c r="E20" s="19">
        <v>0</v>
      </c>
      <c r="F20" s="19">
        <v>374952.53</v>
      </c>
      <c r="G20" s="19">
        <v>2650599.4500000002</v>
      </c>
      <c r="H20" s="19">
        <v>162096.6</v>
      </c>
      <c r="I20" s="19">
        <v>224213.6</v>
      </c>
      <c r="J20" s="19"/>
      <c r="K20" s="19"/>
      <c r="L20" s="19"/>
      <c r="M20" s="19"/>
      <c r="N20" s="19"/>
      <c r="O20" s="19"/>
      <c r="P20" s="19"/>
    </row>
    <row r="21" spans="1:16" ht="15.75" x14ac:dyDescent="0.25">
      <c r="A21" s="18" t="s">
        <v>35</v>
      </c>
      <c r="B21" s="19">
        <v>46250000</v>
      </c>
      <c r="C21" s="19">
        <v>44635997</v>
      </c>
      <c r="D21" s="19">
        <f t="shared" si="3"/>
        <v>21316333.259999998</v>
      </c>
      <c r="E21" s="19">
        <v>5512366.5599999996</v>
      </c>
      <c r="F21" s="19">
        <v>5668448.1600000001</v>
      </c>
      <c r="G21" s="19">
        <v>5651925.9699999997</v>
      </c>
      <c r="H21" s="19">
        <v>2050267.91</v>
      </c>
      <c r="I21" s="19">
        <v>2433324.66</v>
      </c>
      <c r="J21" s="19"/>
      <c r="K21" s="19"/>
      <c r="L21" s="19"/>
      <c r="M21" s="19"/>
      <c r="N21" s="19"/>
      <c r="O21" s="19"/>
      <c r="P21" s="19"/>
    </row>
    <row r="22" spans="1:16" ht="15.75" customHeight="1" x14ac:dyDescent="0.25">
      <c r="A22" s="18" t="s">
        <v>36</v>
      </c>
      <c r="B22" s="19">
        <v>77180000</v>
      </c>
      <c r="C22" s="19">
        <v>10112550</v>
      </c>
      <c r="D22" s="19">
        <f t="shared" si="3"/>
        <v>1076324.6000000001</v>
      </c>
      <c r="E22" s="19">
        <v>0</v>
      </c>
      <c r="F22" s="19">
        <v>0</v>
      </c>
      <c r="G22" s="19">
        <v>0</v>
      </c>
      <c r="H22" s="19">
        <v>835026.4</v>
      </c>
      <c r="I22" s="19">
        <v>241298.2</v>
      </c>
      <c r="J22" s="19"/>
      <c r="K22" s="19"/>
      <c r="L22" s="19"/>
      <c r="M22" s="19"/>
      <c r="N22" s="19"/>
      <c r="O22" s="19"/>
      <c r="P22" s="19"/>
    </row>
    <row r="23" spans="1:16" ht="15.75" x14ac:dyDescent="0.25">
      <c r="A23" s="18" t="s">
        <v>37</v>
      </c>
      <c r="B23" s="19">
        <v>59100000</v>
      </c>
      <c r="C23" s="19">
        <v>21185450</v>
      </c>
      <c r="D23" s="19">
        <f t="shared" si="3"/>
        <v>3219713.65</v>
      </c>
      <c r="E23" s="19">
        <v>0</v>
      </c>
      <c r="F23" s="19">
        <v>103840</v>
      </c>
      <c r="G23" s="19">
        <v>1515156</v>
      </c>
      <c r="H23" s="19">
        <v>1084901.72</v>
      </c>
      <c r="I23" s="19">
        <v>515815.93</v>
      </c>
      <c r="J23" s="19"/>
      <c r="K23" s="19"/>
      <c r="L23" s="19"/>
      <c r="M23" s="19"/>
      <c r="N23" s="19"/>
      <c r="O23" s="19"/>
      <c r="P23" s="19"/>
    </row>
    <row r="24" spans="1:16" ht="15.75" x14ac:dyDescent="0.25">
      <c r="A24" s="18" t="s">
        <v>38</v>
      </c>
      <c r="B24" s="19">
        <v>1000000</v>
      </c>
      <c r="C24" s="19">
        <v>60000</v>
      </c>
      <c r="D24" s="19">
        <f t="shared" si="3"/>
        <v>50728.2</v>
      </c>
      <c r="E24" s="19">
        <v>0</v>
      </c>
      <c r="F24" s="19">
        <v>0</v>
      </c>
      <c r="G24" s="19">
        <v>0</v>
      </c>
      <c r="H24" s="19">
        <v>0</v>
      </c>
      <c r="I24" s="19">
        <v>50728.2</v>
      </c>
      <c r="J24" s="19"/>
      <c r="K24" s="19"/>
      <c r="L24" s="19"/>
      <c r="M24" s="19"/>
      <c r="N24" s="19"/>
      <c r="O24" s="19"/>
      <c r="P24" s="19"/>
    </row>
    <row r="25" spans="1:16" ht="15.75" x14ac:dyDescent="0.25">
      <c r="A25" s="21" t="s">
        <v>39</v>
      </c>
      <c r="B25" s="16">
        <f>SUM(B26:B34)</f>
        <v>92830000</v>
      </c>
      <c r="C25" s="16">
        <f>SUM(C26:C34)</f>
        <v>59400000</v>
      </c>
      <c r="D25" s="16">
        <f t="shared" ref="D25:P25" si="4">SUM(D26:D34)</f>
        <v>17479882.300000001</v>
      </c>
      <c r="E25" s="16">
        <f t="shared" si="4"/>
        <v>1052000</v>
      </c>
      <c r="F25" s="16">
        <f t="shared" si="4"/>
        <v>527500</v>
      </c>
      <c r="G25" s="16">
        <f t="shared" si="4"/>
        <v>6848929.7400000002</v>
      </c>
      <c r="H25" s="16">
        <f t="shared" si="4"/>
        <v>5548347.8499999996</v>
      </c>
      <c r="I25" s="16">
        <f t="shared" si="4"/>
        <v>3503104.71</v>
      </c>
      <c r="J25" s="16">
        <f t="shared" si="4"/>
        <v>0</v>
      </c>
      <c r="K25" s="16">
        <f t="shared" si="4"/>
        <v>0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16">
        <f t="shared" si="4"/>
        <v>0</v>
      </c>
    </row>
    <row r="26" spans="1:16" ht="14.25" customHeight="1" x14ac:dyDescent="0.25">
      <c r="A26" s="18" t="s">
        <v>40</v>
      </c>
      <c r="B26" s="19">
        <v>15630000</v>
      </c>
      <c r="C26" s="19">
        <v>9150000</v>
      </c>
      <c r="D26" s="19">
        <f>SUM(E26:P26)</f>
        <v>852835.34000000008</v>
      </c>
      <c r="E26" s="19">
        <v>0</v>
      </c>
      <c r="F26" s="19">
        <v>0</v>
      </c>
      <c r="G26" s="19">
        <v>380153.5</v>
      </c>
      <c r="H26" s="19">
        <v>0</v>
      </c>
      <c r="I26" s="19">
        <v>472681.84</v>
      </c>
      <c r="J26" s="19"/>
      <c r="K26" s="19"/>
      <c r="L26" s="19"/>
      <c r="M26" s="19"/>
      <c r="N26" s="19"/>
      <c r="O26" s="19"/>
      <c r="P26" s="19"/>
    </row>
    <row r="27" spans="1:16" ht="14.25" customHeight="1" x14ac:dyDescent="0.25">
      <c r="A27" s="18" t="s">
        <v>41</v>
      </c>
      <c r="B27" s="19">
        <v>9800000</v>
      </c>
      <c r="C27" s="19">
        <v>2615250</v>
      </c>
      <c r="D27" s="19">
        <f t="shared" ref="D27:D34" si="5">SUM(E27:P27)</f>
        <v>1140464.76</v>
      </c>
      <c r="E27" s="19">
        <v>0</v>
      </c>
      <c r="F27" s="19">
        <v>0</v>
      </c>
      <c r="G27" s="19">
        <v>72814.92</v>
      </c>
      <c r="H27" s="19">
        <v>0</v>
      </c>
      <c r="I27" s="19">
        <v>1067649.8400000001</v>
      </c>
      <c r="J27" s="19"/>
      <c r="K27" s="19"/>
      <c r="L27" s="19"/>
      <c r="M27" s="19"/>
      <c r="N27" s="19"/>
      <c r="O27" s="19"/>
      <c r="P27" s="19"/>
    </row>
    <row r="28" spans="1:16" ht="14.25" customHeight="1" x14ac:dyDescent="0.25">
      <c r="A28" s="18" t="s">
        <v>42</v>
      </c>
      <c r="B28" s="19">
        <v>8235000</v>
      </c>
      <c r="C28" s="19">
        <v>1950000</v>
      </c>
      <c r="D28" s="19">
        <f t="shared" si="5"/>
        <v>875347.3600000001</v>
      </c>
      <c r="E28" s="19">
        <v>0</v>
      </c>
      <c r="F28" s="19">
        <v>0</v>
      </c>
      <c r="G28" s="19">
        <v>0</v>
      </c>
      <c r="H28" s="19">
        <v>701427.16</v>
      </c>
      <c r="I28" s="19">
        <v>173920.2</v>
      </c>
      <c r="J28" s="19"/>
      <c r="K28" s="19"/>
      <c r="L28" s="19"/>
      <c r="M28" s="19"/>
      <c r="N28" s="19"/>
      <c r="O28" s="19"/>
      <c r="P28" s="19"/>
    </row>
    <row r="29" spans="1:16" ht="14.25" customHeight="1" x14ac:dyDescent="0.25">
      <c r="A29" s="18" t="s">
        <v>43</v>
      </c>
      <c r="B29" s="19">
        <v>1260000</v>
      </c>
      <c r="C29" s="19">
        <v>150000</v>
      </c>
      <c r="D29" s="19">
        <f t="shared" si="5"/>
        <v>8811.9699999999993</v>
      </c>
      <c r="E29" s="19">
        <v>0</v>
      </c>
      <c r="F29" s="19">
        <v>0</v>
      </c>
      <c r="G29" s="19">
        <v>8811.9699999999993</v>
      </c>
      <c r="H29" s="19">
        <v>0</v>
      </c>
      <c r="I29" s="19">
        <v>0</v>
      </c>
      <c r="J29" s="19"/>
      <c r="K29" s="19"/>
      <c r="L29" s="19"/>
      <c r="M29" s="19"/>
      <c r="N29" s="19"/>
      <c r="O29" s="19"/>
      <c r="P29" s="19"/>
    </row>
    <row r="30" spans="1:16" ht="14.25" customHeight="1" x14ac:dyDescent="0.25">
      <c r="A30" s="18" t="s">
        <v>44</v>
      </c>
      <c r="B30" s="19">
        <v>1400000</v>
      </c>
      <c r="C30" s="19">
        <v>90000</v>
      </c>
      <c r="D30" s="19">
        <f t="shared" si="5"/>
        <v>64098.18</v>
      </c>
      <c r="E30" s="19">
        <v>0</v>
      </c>
      <c r="F30" s="19">
        <v>0</v>
      </c>
      <c r="G30" s="19">
        <v>61569.97</v>
      </c>
      <c r="H30" s="19">
        <v>0</v>
      </c>
      <c r="I30" s="19">
        <v>2528.21</v>
      </c>
      <c r="J30" s="19"/>
      <c r="K30" s="19"/>
      <c r="L30" s="19"/>
      <c r="M30" s="19"/>
      <c r="N30" s="19"/>
      <c r="O30" s="19"/>
      <c r="P30" s="19"/>
    </row>
    <row r="31" spans="1:16" ht="14.25" customHeight="1" x14ac:dyDescent="0.25">
      <c r="A31" s="18" t="s">
        <v>45</v>
      </c>
      <c r="B31" s="19">
        <v>2500000</v>
      </c>
      <c r="C31" s="19">
        <v>1775408.16</v>
      </c>
      <c r="D31" s="19">
        <f t="shared" si="5"/>
        <v>790459.1399999999</v>
      </c>
      <c r="E31" s="19">
        <v>0</v>
      </c>
      <c r="F31" s="19">
        <v>0</v>
      </c>
      <c r="G31" s="19">
        <v>415233.1</v>
      </c>
      <c r="H31" s="19">
        <v>52512.5</v>
      </c>
      <c r="I31" s="19">
        <v>322713.53999999998</v>
      </c>
      <c r="J31" s="19"/>
      <c r="K31" s="19"/>
      <c r="L31" s="19"/>
      <c r="M31" s="19"/>
      <c r="N31" s="19"/>
      <c r="O31" s="19"/>
      <c r="P31" s="19"/>
    </row>
    <row r="32" spans="1:16" ht="14.25" customHeight="1" x14ac:dyDescent="0.25">
      <c r="A32" s="18" t="s">
        <v>46</v>
      </c>
      <c r="B32" s="19">
        <v>24605000</v>
      </c>
      <c r="C32" s="19">
        <v>25336000</v>
      </c>
      <c r="D32" s="19">
        <f t="shared" si="5"/>
        <v>7326758.1600000001</v>
      </c>
      <c r="E32" s="19">
        <v>1052000</v>
      </c>
      <c r="F32" s="19">
        <v>527500</v>
      </c>
      <c r="G32" s="19">
        <v>3487009.2</v>
      </c>
      <c r="H32" s="19">
        <v>1563016.16</v>
      </c>
      <c r="I32" s="19">
        <v>697232.8</v>
      </c>
      <c r="J32" s="19"/>
      <c r="K32" s="19"/>
      <c r="L32" s="19"/>
      <c r="M32" s="19"/>
      <c r="N32" s="19"/>
      <c r="O32" s="19"/>
      <c r="P32" s="19"/>
    </row>
    <row r="33" spans="1:18" ht="14.25" customHeight="1" x14ac:dyDescent="0.25">
      <c r="A33" s="18" t="s">
        <v>47</v>
      </c>
      <c r="B33" s="20">
        <v>0</v>
      </c>
      <c r="C33" s="20">
        <v>0</v>
      </c>
      <c r="D33" s="19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/>
      <c r="K33" s="19"/>
      <c r="L33" s="19"/>
      <c r="M33" s="19"/>
      <c r="N33" s="19"/>
      <c r="O33" s="19"/>
      <c r="P33" s="19"/>
    </row>
    <row r="34" spans="1:18" ht="14.25" customHeight="1" x14ac:dyDescent="0.25">
      <c r="A34" s="18" t="s">
        <v>48</v>
      </c>
      <c r="B34" s="19">
        <v>29400000</v>
      </c>
      <c r="C34" s="19">
        <v>18333341.84</v>
      </c>
      <c r="D34" s="19">
        <f t="shared" si="5"/>
        <v>6421107.3899999997</v>
      </c>
      <c r="E34" s="19">
        <v>0</v>
      </c>
      <c r="F34" s="19">
        <v>0</v>
      </c>
      <c r="G34" s="19">
        <v>2423337.08</v>
      </c>
      <c r="H34" s="19">
        <v>3231392.03</v>
      </c>
      <c r="I34" s="19">
        <v>766378.28</v>
      </c>
      <c r="J34" s="19"/>
      <c r="K34" s="19"/>
      <c r="L34" s="19"/>
      <c r="M34" s="19"/>
      <c r="N34" s="19"/>
      <c r="O34" s="19"/>
      <c r="P34" s="19"/>
    </row>
    <row r="35" spans="1:18" ht="15.75" x14ac:dyDescent="0.25">
      <c r="A35" s="21" t="s">
        <v>49</v>
      </c>
      <c r="B35" s="16">
        <f>SUM(B36:B42)</f>
        <v>500000</v>
      </c>
      <c r="C35" s="22">
        <f>SUM(C36:C42)</f>
        <v>0</v>
      </c>
      <c r="D35" s="22">
        <f t="shared" ref="D35:P35" si="6">SUM(D36:D42)</f>
        <v>0</v>
      </c>
      <c r="E35" s="22">
        <f>SUM(E36:E42)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6">
        <f t="shared" si="6"/>
        <v>0</v>
      </c>
      <c r="K35" s="16">
        <f t="shared" si="6"/>
        <v>0</v>
      </c>
      <c r="L35" s="16">
        <f t="shared" si="6"/>
        <v>0</v>
      </c>
      <c r="M35" s="16">
        <f t="shared" si="6"/>
        <v>0</v>
      </c>
      <c r="N35" s="16">
        <f t="shared" si="6"/>
        <v>0</v>
      </c>
      <c r="O35" s="16">
        <f t="shared" si="6"/>
        <v>0</v>
      </c>
      <c r="P35" s="16">
        <f t="shared" si="6"/>
        <v>0</v>
      </c>
    </row>
    <row r="36" spans="1:18" ht="15.75" x14ac:dyDescent="0.25">
      <c r="A36" s="18" t="s">
        <v>50</v>
      </c>
      <c r="B36" s="19">
        <v>500000</v>
      </c>
      <c r="C36" s="20">
        <v>0</v>
      </c>
      <c r="D36" s="20">
        <f>SUM(E36:P36)</f>
        <v>0</v>
      </c>
      <c r="E36" s="20">
        <v>0</v>
      </c>
      <c r="F36" s="19">
        <v>0</v>
      </c>
      <c r="G36" s="19">
        <v>0</v>
      </c>
      <c r="H36" s="19">
        <v>0</v>
      </c>
      <c r="I36" s="19">
        <v>0</v>
      </c>
      <c r="J36" s="19"/>
      <c r="K36" s="19"/>
      <c r="L36" s="19"/>
      <c r="M36" s="19"/>
      <c r="N36" s="19"/>
      <c r="O36" s="19"/>
      <c r="P36" s="19"/>
    </row>
    <row r="37" spans="1:18" ht="15.75" x14ac:dyDescent="0.25">
      <c r="A37" s="18" t="s">
        <v>51</v>
      </c>
      <c r="B37" s="20">
        <v>0</v>
      </c>
      <c r="C37" s="20">
        <v>0</v>
      </c>
      <c r="D37" s="20">
        <f t="shared" ref="D37:D42" si="7">SUM(E37:P37)</f>
        <v>0</v>
      </c>
      <c r="E37" s="20">
        <v>0</v>
      </c>
      <c r="F37" s="19">
        <v>0</v>
      </c>
      <c r="G37" s="19">
        <v>0</v>
      </c>
      <c r="H37" s="19">
        <v>0</v>
      </c>
      <c r="I37" s="19">
        <v>0</v>
      </c>
      <c r="J37" s="19"/>
      <c r="K37" s="19"/>
      <c r="L37" s="19"/>
      <c r="M37" s="19"/>
      <c r="N37" s="19"/>
      <c r="O37" s="19"/>
      <c r="P37" s="19"/>
      <c r="R37" s="19"/>
    </row>
    <row r="38" spans="1:18" ht="15.75" x14ac:dyDescent="0.25">
      <c r="A38" s="18" t="s">
        <v>52</v>
      </c>
      <c r="B38" s="20">
        <v>0</v>
      </c>
      <c r="C38" s="20">
        <v>0</v>
      </c>
      <c r="D38" s="20">
        <f t="shared" si="7"/>
        <v>0</v>
      </c>
      <c r="E38" s="20">
        <v>0</v>
      </c>
      <c r="F38" s="19">
        <v>0</v>
      </c>
      <c r="G38" s="19">
        <v>0</v>
      </c>
      <c r="H38" s="19">
        <v>0</v>
      </c>
      <c r="I38" s="19">
        <v>0</v>
      </c>
      <c r="J38" s="19"/>
      <c r="K38" s="19"/>
      <c r="L38" s="19"/>
      <c r="M38" s="19"/>
      <c r="N38" s="19"/>
      <c r="O38" s="19"/>
      <c r="P38" s="19"/>
    </row>
    <row r="39" spans="1:18" ht="15.75" x14ac:dyDescent="0.25">
      <c r="A39" s="18" t="s">
        <v>53</v>
      </c>
      <c r="B39" s="20">
        <v>0</v>
      </c>
      <c r="C39" s="20">
        <v>0</v>
      </c>
      <c r="D39" s="20">
        <f t="shared" si="7"/>
        <v>0</v>
      </c>
      <c r="E39" s="20">
        <v>0</v>
      </c>
      <c r="F39" s="19">
        <v>0</v>
      </c>
      <c r="G39" s="19">
        <v>0</v>
      </c>
      <c r="H39" s="19">
        <v>0</v>
      </c>
      <c r="I39" s="19">
        <v>0</v>
      </c>
      <c r="J39" s="19"/>
      <c r="K39" s="19"/>
      <c r="L39" s="19"/>
      <c r="M39" s="19"/>
      <c r="N39" s="19"/>
      <c r="O39" s="19"/>
      <c r="P39" s="19"/>
    </row>
    <row r="40" spans="1:18" ht="15.75" x14ac:dyDescent="0.25">
      <c r="A40" s="18" t="s">
        <v>54</v>
      </c>
      <c r="B40" s="20">
        <v>0</v>
      </c>
      <c r="C40" s="20">
        <v>0</v>
      </c>
      <c r="D40" s="20">
        <f t="shared" si="7"/>
        <v>0</v>
      </c>
      <c r="E40" s="20">
        <v>0</v>
      </c>
      <c r="F40" s="19">
        <v>0</v>
      </c>
      <c r="G40" s="19">
        <v>0</v>
      </c>
      <c r="H40" s="19">
        <v>0</v>
      </c>
      <c r="I40" s="19">
        <v>0</v>
      </c>
      <c r="J40" s="19"/>
      <c r="K40" s="19"/>
      <c r="L40" s="19"/>
      <c r="M40" s="19"/>
      <c r="N40" s="19"/>
      <c r="O40" s="19"/>
      <c r="P40" s="19"/>
    </row>
    <row r="41" spans="1:18" ht="15.75" x14ac:dyDescent="0.25">
      <c r="A41" s="18" t="s">
        <v>55</v>
      </c>
      <c r="B41" s="20">
        <v>0</v>
      </c>
      <c r="C41" s="20">
        <v>0</v>
      </c>
      <c r="D41" s="20">
        <f t="shared" si="7"/>
        <v>0</v>
      </c>
      <c r="E41" s="20">
        <v>0</v>
      </c>
      <c r="F41" s="19">
        <v>0</v>
      </c>
      <c r="G41" s="19">
        <v>0</v>
      </c>
      <c r="H41" s="19">
        <v>0</v>
      </c>
      <c r="I41" s="19">
        <v>0</v>
      </c>
      <c r="J41" s="19"/>
      <c r="K41" s="19"/>
      <c r="L41" s="19"/>
      <c r="M41" s="19"/>
      <c r="N41" s="19"/>
      <c r="O41" s="19"/>
      <c r="P41" s="19"/>
    </row>
    <row r="42" spans="1:18" ht="15.75" x14ac:dyDescent="0.25">
      <c r="A42" s="18" t="s">
        <v>56</v>
      </c>
      <c r="B42" s="20">
        <v>0</v>
      </c>
      <c r="C42" s="20">
        <v>0</v>
      </c>
      <c r="D42" s="20">
        <f t="shared" si="7"/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/>
      <c r="K42" s="19"/>
      <c r="L42" s="19"/>
      <c r="M42" s="19"/>
      <c r="N42" s="19"/>
      <c r="O42" s="19"/>
      <c r="P42" s="19"/>
    </row>
    <row r="43" spans="1:18" ht="15.75" x14ac:dyDescent="0.25">
      <c r="A43" s="21" t="s">
        <v>57</v>
      </c>
      <c r="B43" s="22">
        <f>SUM(B44:B50)</f>
        <v>0</v>
      </c>
      <c r="C43" s="22">
        <f>SUM(C44:C50)</f>
        <v>0</v>
      </c>
      <c r="D43" s="22">
        <f t="shared" ref="D43:P43" si="8">SUM(D44:D50)</f>
        <v>0</v>
      </c>
      <c r="E43" s="22">
        <f t="shared" si="8"/>
        <v>0</v>
      </c>
      <c r="F43" s="16">
        <f t="shared" si="8"/>
        <v>0</v>
      </c>
      <c r="G43" s="16">
        <f t="shared" si="8"/>
        <v>0</v>
      </c>
      <c r="H43" s="16">
        <f>SUM(H44:H50)</f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16">
        <f t="shared" si="8"/>
        <v>0</v>
      </c>
      <c r="M43" s="16">
        <f t="shared" si="8"/>
        <v>0</v>
      </c>
      <c r="N43" s="16">
        <f t="shared" si="8"/>
        <v>0</v>
      </c>
      <c r="O43" s="16">
        <f t="shared" si="8"/>
        <v>0</v>
      </c>
      <c r="P43" s="16">
        <f t="shared" si="8"/>
        <v>0</v>
      </c>
    </row>
    <row r="44" spans="1:18" ht="15.75" x14ac:dyDescent="0.25">
      <c r="A44" s="18" t="s">
        <v>58</v>
      </c>
      <c r="B44" s="20">
        <v>0</v>
      </c>
      <c r="C44" s="20">
        <v>0</v>
      </c>
      <c r="D44" s="20">
        <f>SUM(E44:P44)</f>
        <v>0</v>
      </c>
      <c r="E44" s="20">
        <v>0</v>
      </c>
      <c r="F44" s="19">
        <v>0</v>
      </c>
      <c r="G44" s="19">
        <v>0</v>
      </c>
      <c r="H44" s="19">
        <v>0</v>
      </c>
      <c r="I44" s="19">
        <v>0</v>
      </c>
      <c r="J44" s="19"/>
      <c r="K44" s="19"/>
      <c r="L44" s="19"/>
      <c r="M44" s="19"/>
      <c r="N44" s="19"/>
      <c r="O44" s="19"/>
      <c r="P44" s="19"/>
    </row>
    <row r="45" spans="1:18" ht="15.75" x14ac:dyDescent="0.25">
      <c r="A45" s="18" t="s">
        <v>59</v>
      </c>
      <c r="B45" s="20">
        <v>0</v>
      </c>
      <c r="C45" s="20">
        <v>0</v>
      </c>
      <c r="D45" s="20">
        <f t="shared" ref="D45:D50" si="9">SUM(E45:P45)</f>
        <v>0</v>
      </c>
      <c r="E45" s="20">
        <v>0</v>
      </c>
      <c r="F45" s="19">
        <v>0</v>
      </c>
      <c r="G45" s="19">
        <v>0</v>
      </c>
      <c r="H45" s="19">
        <v>0</v>
      </c>
      <c r="I45" s="19">
        <v>0</v>
      </c>
      <c r="J45" s="19"/>
      <c r="K45" s="19"/>
      <c r="L45" s="19"/>
      <c r="M45" s="19"/>
      <c r="N45" s="19"/>
      <c r="O45" s="19"/>
      <c r="P45" s="19"/>
    </row>
    <row r="46" spans="1:18" ht="15.75" x14ac:dyDescent="0.25">
      <c r="A46" s="18" t="s">
        <v>60</v>
      </c>
      <c r="B46" s="20">
        <v>0</v>
      </c>
      <c r="C46" s="20">
        <v>0</v>
      </c>
      <c r="D46" s="20">
        <f t="shared" si="9"/>
        <v>0</v>
      </c>
      <c r="E46" s="20">
        <v>0</v>
      </c>
      <c r="F46" s="19">
        <v>0</v>
      </c>
      <c r="G46" s="19">
        <v>0</v>
      </c>
      <c r="H46" s="19">
        <v>0</v>
      </c>
      <c r="I46" s="19">
        <v>0</v>
      </c>
      <c r="J46" s="19"/>
      <c r="K46" s="19"/>
      <c r="L46" s="19"/>
      <c r="M46" s="19"/>
      <c r="N46" s="19"/>
      <c r="O46" s="19"/>
      <c r="P46" s="19"/>
    </row>
    <row r="47" spans="1:18" ht="15.75" x14ac:dyDescent="0.25">
      <c r="A47" s="18" t="s">
        <v>61</v>
      </c>
      <c r="B47" s="20">
        <v>0</v>
      </c>
      <c r="C47" s="20">
        <v>0</v>
      </c>
      <c r="D47" s="20">
        <f t="shared" si="9"/>
        <v>0</v>
      </c>
      <c r="E47" s="20">
        <v>0</v>
      </c>
      <c r="F47" s="19">
        <v>0</v>
      </c>
      <c r="G47" s="19">
        <v>0</v>
      </c>
      <c r="H47" s="19">
        <v>0</v>
      </c>
      <c r="I47" s="19">
        <v>0</v>
      </c>
      <c r="J47" s="19"/>
      <c r="K47" s="19"/>
      <c r="L47" s="19"/>
      <c r="M47" s="19"/>
      <c r="N47" s="19"/>
      <c r="O47" s="19"/>
      <c r="P47" s="19"/>
      <c r="R47" s="19"/>
    </row>
    <row r="48" spans="1:18" ht="15.75" x14ac:dyDescent="0.25">
      <c r="A48" s="18" t="s">
        <v>62</v>
      </c>
      <c r="B48" s="20">
        <v>0</v>
      </c>
      <c r="C48" s="20">
        <v>0</v>
      </c>
      <c r="D48" s="20">
        <f t="shared" si="9"/>
        <v>0</v>
      </c>
      <c r="E48" s="20">
        <v>0</v>
      </c>
      <c r="F48" s="19">
        <v>0</v>
      </c>
      <c r="G48" s="19">
        <v>0</v>
      </c>
      <c r="H48" s="19">
        <v>0</v>
      </c>
      <c r="I48" s="19">
        <v>0</v>
      </c>
      <c r="J48" s="19"/>
      <c r="K48" s="19"/>
      <c r="L48" s="19"/>
      <c r="M48" s="19"/>
      <c r="N48" s="19"/>
      <c r="O48" s="19"/>
      <c r="P48" s="19"/>
    </row>
    <row r="49" spans="1:16" ht="15.75" x14ac:dyDescent="0.25">
      <c r="A49" s="18" t="s">
        <v>63</v>
      </c>
      <c r="B49" s="20">
        <v>0</v>
      </c>
      <c r="C49" s="20">
        <v>0</v>
      </c>
      <c r="D49" s="20">
        <f t="shared" si="9"/>
        <v>0</v>
      </c>
      <c r="E49" s="20">
        <v>0</v>
      </c>
      <c r="F49" s="19">
        <v>0</v>
      </c>
      <c r="G49" s="19">
        <v>0</v>
      </c>
      <c r="H49" s="19">
        <v>0</v>
      </c>
      <c r="I49" s="19">
        <v>0</v>
      </c>
      <c r="J49" s="19"/>
      <c r="K49" s="19"/>
      <c r="L49" s="19"/>
      <c r="M49" s="19"/>
      <c r="N49" s="19"/>
      <c r="O49" s="19"/>
      <c r="P49" s="19"/>
    </row>
    <row r="50" spans="1:16" ht="15.75" x14ac:dyDescent="0.25">
      <c r="A50" s="18" t="s">
        <v>64</v>
      </c>
      <c r="B50" s="20">
        <v>0</v>
      </c>
      <c r="C50" s="20">
        <v>0</v>
      </c>
      <c r="D50" s="20">
        <f t="shared" si="9"/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/>
      <c r="K50" s="19"/>
      <c r="L50" s="19"/>
      <c r="M50" s="19"/>
      <c r="N50" s="19"/>
      <c r="O50" s="19"/>
      <c r="P50" s="19"/>
    </row>
    <row r="51" spans="1:16" ht="15.75" x14ac:dyDescent="0.25">
      <c r="A51" s="21" t="s">
        <v>65</v>
      </c>
      <c r="B51" s="16">
        <f>SUM(B52:B60)</f>
        <v>104152479</v>
      </c>
      <c r="C51" s="16">
        <f>SUM(C52:C60)</f>
        <v>217022000</v>
      </c>
      <c r="D51" s="16">
        <f t="shared" ref="D51:K51" si="10">SUM(D52:D60)</f>
        <v>20158554.100000001</v>
      </c>
      <c r="E51" s="16">
        <f t="shared" si="10"/>
        <v>0</v>
      </c>
      <c r="F51" s="16">
        <f t="shared" si="10"/>
        <v>2629035.7400000002</v>
      </c>
      <c r="G51" s="16">
        <f>SUM(G52:G60)</f>
        <v>11306533.02</v>
      </c>
      <c r="H51" s="16">
        <f>SUM(H52:H60)</f>
        <v>2932420.3600000003</v>
      </c>
      <c r="I51" s="16">
        <f t="shared" si="10"/>
        <v>3290564.98</v>
      </c>
      <c r="J51" s="16">
        <f t="shared" si="10"/>
        <v>0</v>
      </c>
      <c r="K51" s="16">
        <f t="shared" si="10"/>
        <v>0</v>
      </c>
      <c r="L51" s="16">
        <f>SUM(L52:L60)</f>
        <v>0</v>
      </c>
      <c r="M51" s="16">
        <f>SUM(M52:M60)</f>
        <v>0</v>
      </c>
      <c r="N51" s="16">
        <f>SUM(N52:N60)</f>
        <v>0</v>
      </c>
      <c r="O51" s="16">
        <f>SUM(O52:O60)</f>
        <v>0</v>
      </c>
      <c r="P51" s="16">
        <f>SUM(P52:P60)</f>
        <v>0</v>
      </c>
    </row>
    <row r="52" spans="1:16" ht="15.75" x14ac:dyDescent="0.25">
      <c r="A52" s="18" t="s">
        <v>66</v>
      </c>
      <c r="B52" s="19">
        <v>102012479</v>
      </c>
      <c r="C52" s="19">
        <v>44056298.539999999</v>
      </c>
      <c r="D52" s="19">
        <f>SUM(E52:P52)</f>
        <v>2076827.77</v>
      </c>
      <c r="E52" s="19">
        <v>0</v>
      </c>
      <c r="F52" s="19">
        <v>269035.74</v>
      </c>
      <c r="G52" s="19">
        <v>29887.02</v>
      </c>
      <c r="H52" s="19">
        <v>1045600.55</v>
      </c>
      <c r="I52" s="19">
        <v>732304.46</v>
      </c>
      <c r="J52" s="19"/>
      <c r="K52" s="19"/>
      <c r="L52" s="19"/>
      <c r="M52" s="19"/>
      <c r="N52" s="19"/>
      <c r="O52" s="19"/>
      <c r="P52" s="19"/>
    </row>
    <row r="53" spans="1:16" ht="15.75" x14ac:dyDescent="0.25">
      <c r="A53" s="18" t="s">
        <v>67</v>
      </c>
      <c r="B53" s="19">
        <v>610000</v>
      </c>
      <c r="C53" s="19">
        <v>74853992.379999995</v>
      </c>
      <c r="D53" s="19">
        <f t="shared" ref="D53:D60" si="11">SUM(E53:P53)</f>
        <v>2738508</v>
      </c>
      <c r="E53" s="19">
        <v>0</v>
      </c>
      <c r="F53" s="19">
        <v>0</v>
      </c>
      <c r="G53" s="19">
        <v>1779661</v>
      </c>
      <c r="H53" s="19">
        <v>459762.04</v>
      </c>
      <c r="I53" s="19">
        <v>499084.96</v>
      </c>
      <c r="J53" s="19"/>
      <c r="K53" s="19"/>
      <c r="L53" s="19"/>
      <c r="M53" s="19"/>
      <c r="N53" s="19"/>
      <c r="O53" s="19"/>
      <c r="P53" s="19"/>
    </row>
    <row r="54" spans="1:16" ht="15.75" x14ac:dyDescent="0.25">
      <c r="A54" s="18" t="s">
        <v>68</v>
      </c>
      <c r="B54" s="19">
        <v>20000</v>
      </c>
      <c r="C54" s="19">
        <v>8796</v>
      </c>
      <c r="D54" s="19">
        <f t="shared" si="11"/>
        <v>8796</v>
      </c>
      <c r="E54" s="19">
        <v>0</v>
      </c>
      <c r="F54" s="19">
        <v>0</v>
      </c>
      <c r="G54" s="19">
        <v>8796</v>
      </c>
      <c r="H54" s="19">
        <v>0</v>
      </c>
      <c r="I54" s="19">
        <v>0</v>
      </c>
      <c r="J54" s="19"/>
      <c r="K54" s="19"/>
      <c r="L54" s="19"/>
      <c r="M54" s="19"/>
      <c r="N54" s="19"/>
      <c r="O54" s="19"/>
      <c r="P54" s="19"/>
    </row>
    <row r="55" spans="1:16" ht="15.75" x14ac:dyDescent="0.25">
      <c r="A55" s="18" t="s">
        <v>69</v>
      </c>
      <c r="B55" s="19">
        <v>80000</v>
      </c>
      <c r="C55" s="19">
        <v>10416000</v>
      </c>
      <c r="D55" s="19">
        <f t="shared" si="11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/>
      <c r="K55" s="19"/>
      <c r="L55" s="19"/>
      <c r="M55" s="19"/>
      <c r="N55" s="19"/>
      <c r="O55" s="19"/>
      <c r="P55" s="19"/>
    </row>
    <row r="56" spans="1:16" ht="15.75" x14ac:dyDescent="0.25">
      <c r="A56" s="18" t="s">
        <v>70</v>
      </c>
      <c r="B56" s="19">
        <v>930000</v>
      </c>
      <c r="C56" s="19">
        <v>78465704.159999996</v>
      </c>
      <c r="D56" s="19">
        <f t="shared" si="11"/>
        <v>14178267.4</v>
      </c>
      <c r="E56" s="19">
        <v>0</v>
      </c>
      <c r="F56" s="19">
        <v>2360000</v>
      </c>
      <c r="G56" s="19">
        <v>9488189</v>
      </c>
      <c r="H56" s="19">
        <v>270902.84000000003</v>
      </c>
      <c r="I56" s="19">
        <v>2059175.56</v>
      </c>
      <c r="J56" s="19"/>
      <c r="K56" s="19"/>
      <c r="L56" s="19"/>
      <c r="M56" s="19"/>
      <c r="N56" s="19"/>
      <c r="O56" s="19"/>
      <c r="P56" s="19"/>
    </row>
    <row r="57" spans="1:16" ht="15.75" x14ac:dyDescent="0.25">
      <c r="A57" s="18" t="s">
        <v>71</v>
      </c>
      <c r="B57" s="19">
        <v>300000</v>
      </c>
      <c r="C57" s="19">
        <v>8065053.9900000002</v>
      </c>
      <c r="D57" s="19">
        <f t="shared" si="11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/>
      <c r="K57" s="19"/>
      <c r="L57" s="19"/>
      <c r="M57" s="19"/>
      <c r="N57" s="19"/>
      <c r="O57" s="19"/>
      <c r="P57" s="19"/>
    </row>
    <row r="58" spans="1:16" ht="15.75" x14ac:dyDescent="0.25">
      <c r="A58" s="18" t="s">
        <v>72</v>
      </c>
      <c r="B58" s="20">
        <v>0</v>
      </c>
      <c r="C58" s="20">
        <v>0</v>
      </c>
      <c r="D58" s="19">
        <f t="shared" si="11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/>
      <c r="K58" s="19"/>
      <c r="L58" s="19"/>
      <c r="M58" s="19"/>
      <c r="N58" s="19"/>
      <c r="O58" s="19"/>
      <c r="P58" s="19"/>
    </row>
    <row r="59" spans="1:16" ht="15.75" x14ac:dyDescent="0.25">
      <c r="A59" s="18" t="s">
        <v>73</v>
      </c>
      <c r="B59" s="19">
        <v>200000</v>
      </c>
      <c r="C59" s="19">
        <v>0</v>
      </c>
      <c r="D59" s="19">
        <f t="shared" si="11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/>
      <c r="K59" s="19"/>
      <c r="L59" s="19"/>
      <c r="M59" s="19"/>
      <c r="N59" s="19"/>
      <c r="O59" s="19"/>
      <c r="P59" s="19"/>
    </row>
    <row r="60" spans="1:16" ht="15.75" x14ac:dyDescent="0.25">
      <c r="A60" s="18" t="s">
        <v>74</v>
      </c>
      <c r="B60" s="20">
        <v>0</v>
      </c>
      <c r="C60" s="19">
        <v>1156154.93</v>
      </c>
      <c r="D60" s="19">
        <f t="shared" si="11"/>
        <v>1156154.93</v>
      </c>
      <c r="E60" s="19">
        <v>0</v>
      </c>
      <c r="F60" s="19">
        <v>0</v>
      </c>
      <c r="G60" s="19">
        <v>0</v>
      </c>
      <c r="H60" s="19">
        <v>1156154.93</v>
      </c>
      <c r="I60" s="19">
        <v>0</v>
      </c>
      <c r="J60" s="19"/>
      <c r="K60" s="19"/>
      <c r="L60" s="19"/>
      <c r="M60" s="19"/>
      <c r="N60" s="19"/>
      <c r="O60" s="19"/>
      <c r="P60" s="19"/>
    </row>
    <row r="61" spans="1:16" ht="15.75" x14ac:dyDescent="0.25">
      <c r="A61" s="21" t="s">
        <v>75</v>
      </c>
      <c r="B61" s="16">
        <f>SUM(B62:B65)</f>
        <v>0</v>
      </c>
      <c r="C61" s="16">
        <f>SUM(C62:C65)</f>
        <v>67000000</v>
      </c>
      <c r="D61" s="22">
        <f t="shared" ref="D61:P61" si="12">SUM(D62:D65)</f>
        <v>0</v>
      </c>
      <c r="E61" s="22">
        <f t="shared" si="12"/>
        <v>0</v>
      </c>
      <c r="F61" s="16">
        <f t="shared" si="12"/>
        <v>0</v>
      </c>
      <c r="G61" s="16">
        <f t="shared" si="12"/>
        <v>0</v>
      </c>
      <c r="H61" s="16">
        <f t="shared" si="12"/>
        <v>0</v>
      </c>
      <c r="I61" s="16">
        <f t="shared" si="12"/>
        <v>0</v>
      </c>
      <c r="J61" s="16">
        <f t="shared" si="12"/>
        <v>0</v>
      </c>
      <c r="K61" s="16">
        <f t="shared" si="12"/>
        <v>0</v>
      </c>
      <c r="L61" s="16">
        <f t="shared" si="12"/>
        <v>0</v>
      </c>
      <c r="M61" s="16">
        <f t="shared" si="12"/>
        <v>0</v>
      </c>
      <c r="N61" s="16">
        <f t="shared" si="12"/>
        <v>0</v>
      </c>
      <c r="O61" s="16">
        <f t="shared" si="12"/>
        <v>0</v>
      </c>
      <c r="P61" s="16">
        <f t="shared" si="12"/>
        <v>0</v>
      </c>
    </row>
    <row r="62" spans="1:16" ht="15.75" x14ac:dyDescent="0.25">
      <c r="A62" s="18" t="s">
        <v>76</v>
      </c>
      <c r="B62" s="19">
        <v>0</v>
      </c>
      <c r="C62" s="19">
        <v>67000000</v>
      </c>
      <c r="D62" s="20">
        <f>SUM(E62:P62)</f>
        <v>0</v>
      </c>
      <c r="E62" s="20">
        <v>0</v>
      </c>
      <c r="F62" s="19">
        <v>0</v>
      </c>
      <c r="G62" s="19">
        <v>0</v>
      </c>
      <c r="H62" s="19">
        <v>0</v>
      </c>
      <c r="I62" s="19">
        <v>0</v>
      </c>
      <c r="J62" s="19"/>
      <c r="K62" s="19"/>
      <c r="L62" s="19"/>
      <c r="M62" s="19"/>
      <c r="N62" s="19"/>
      <c r="O62" s="19"/>
      <c r="P62" s="19"/>
    </row>
    <row r="63" spans="1:16" ht="15.75" x14ac:dyDescent="0.25">
      <c r="A63" s="18" t="s">
        <v>77</v>
      </c>
      <c r="B63" s="20">
        <v>0</v>
      </c>
      <c r="C63" s="20">
        <v>0</v>
      </c>
      <c r="D63" s="20">
        <f t="shared" ref="D63:D65" si="13">SUM(E63:P63)</f>
        <v>0</v>
      </c>
      <c r="E63" s="20">
        <v>0</v>
      </c>
      <c r="F63" s="19">
        <v>0</v>
      </c>
      <c r="G63" s="19">
        <v>0</v>
      </c>
      <c r="H63" s="19">
        <v>0</v>
      </c>
      <c r="I63" s="19">
        <v>0</v>
      </c>
      <c r="J63" s="19"/>
      <c r="K63" s="19"/>
      <c r="L63" s="19"/>
      <c r="M63" s="19"/>
      <c r="N63" s="19"/>
      <c r="O63" s="19"/>
      <c r="P63" s="19"/>
    </row>
    <row r="64" spans="1:16" ht="15.75" x14ac:dyDescent="0.25">
      <c r="A64" s="18" t="s">
        <v>78</v>
      </c>
      <c r="B64" s="20">
        <v>0</v>
      </c>
      <c r="C64" s="20">
        <v>0</v>
      </c>
      <c r="D64" s="20">
        <f t="shared" si="13"/>
        <v>0</v>
      </c>
      <c r="E64" s="20">
        <v>0</v>
      </c>
      <c r="F64" s="19">
        <v>0</v>
      </c>
      <c r="G64" s="19">
        <v>0</v>
      </c>
      <c r="H64" s="19">
        <v>0</v>
      </c>
      <c r="I64" s="19">
        <v>0</v>
      </c>
      <c r="J64" s="19"/>
      <c r="K64" s="19"/>
      <c r="L64" s="19"/>
      <c r="M64" s="19"/>
      <c r="N64" s="19"/>
      <c r="O64" s="19"/>
      <c r="P64" s="19"/>
    </row>
    <row r="65" spans="1:16" ht="31.5" x14ac:dyDescent="0.25">
      <c r="A65" s="18" t="s">
        <v>79</v>
      </c>
      <c r="B65" s="20">
        <v>0</v>
      </c>
      <c r="C65" s="20">
        <v>0</v>
      </c>
      <c r="D65" s="20">
        <f t="shared" si="13"/>
        <v>0</v>
      </c>
      <c r="E65" s="20">
        <v>0</v>
      </c>
      <c r="F65" s="19">
        <v>0</v>
      </c>
      <c r="G65" s="19">
        <v>0</v>
      </c>
      <c r="H65" s="19">
        <v>0</v>
      </c>
      <c r="I65" s="19">
        <v>0</v>
      </c>
      <c r="J65" s="19"/>
      <c r="K65" s="19"/>
      <c r="L65" s="19"/>
      <c r="M65" s="19"/>
      <c r="N65" s="19"/>
      <c r="O65" s="19"/>
      <c r="P65" s="19"/>
    </row>
    <row r="66" spans="1:16" ht="15.75" x14ac:dyDescent="0.25">
      <c r="A66" s="21" t="s">
        <v>80</v>
      </c>
      <c r="B66" s="22">
        <f>SUM(B67:B68)</f>
        <v>0</v>
      </c>
      <c r="C66" s="22">
        <f>SUM(C67:C68)</f>
        <v>0</v>
      </c>
      <c r="D66" s="22">
        <f t="shared" ref="D66:K66" si="14">SUM(D67:D68)</f>
        <v>0</v>
      </c>
      <c r="E66" s="22">
        <f>SUM(E67:E68)</f>
        <v>0</v>
      </c>
      <c r="F66" s="16">
        <f t="shared" si="14"/>
        <v>0</v>
      </c>
      <c r="G66" s="16">
        <f t="shared" si="14"/>
        <v>0</v>
      </c>
      <c r="H66" s="16">
        <f t="shared" si="14"/>
        <v>0</v>
      </c>
      <c r="I66" s="16">
        <f t="shared" si="14"/>
        <v>0</v>
      </c>
      <c r="J66" s="16">
        <f t="shared" si="14"/>
        <v>0</v>
      </c>
      <c r="K66" s="16">
        <f t="shared" si="14"/>
        <v>0</v>
      </c>
      <c r="L66" s="16">
        <f>SUM(L67:L68)</f>
        <v>0</v>
      </c>
      <c r="M66" s="16">
        <f>SUM(M67:M68)</f>
        <v>0</v>
      </c>
      <c r="N66" s="16">
        <f>SUM(N67:N68)</f>
        <v>0</v>
      </c>
      <c r="O66" s="16">
        <f>SUM(O67:O68)</f>
        <v>0</v>
      </c>
      <c r="P66" s="16">
        <f>SUM(P67:P68)</f>
        <v>0</v>
      </c>
    </row>
    <row r="67" spans="1:16" ht="15.75" x14ac:dyDescent="0.25">
      <c r="A67" s="18" t="s">
        <v>81</v>
      </c>
      <c r="B67" s="20">
        <v>0</v>
      </c>
      <c r="C67" s="20">
        <v>0</v>
      </c>
      <c r="D67" s="20">
        <f>SUM(E67:P67)</f>
        <v>0</v>
      </c>
      <c r="E67" s="20">
        <v>0</v>
      </c>
      <c r="F67" s="19">
        <v>0</v>
      </c>
      <c r="G67" s="19">
        <v>0</v>
      </c>
      <c r="H67" s="19">
        <v>0</v>
      </c>
      <c r="I67" s="19">
        <v>0</v>
      </c>
      <c r="J67" s="19"/>
      <c r="K67" s="19"/>
      <c r="L67" s="19"/>
      <c r="M67" s="19"/>
      <c r="N67" s="19"/>
      <c r="O67" s="19"/>
      <c r="P67" s="19"/>
    </row>
    <row r="68" spans="1:16" ht="15.75" x14ac:dyDescent="0.25">
      <c r="A68" s="18" t="s">
        <v>82</v>
      </c>
      <c r="B68" s="20">
        <v>0</v>
      </c>
      <c r="C68" s="20">
        <v>0</v>
      </c>
      <c r="D68" s="20">
        <f>SUM(E68:P68)</f>
        <v>0</v>
      </c>
      <c r="E68" s="20">
        <v>0</v>
      </c>
      <c r="F68" s="19">
        <v>0</v>
      </c>
      <c r="G68" s="19">
        <v>0</v>
      </c>
      <c r="H68" s="19">
        <v>0</v>
      </c>
      <c r="I68" s="19">
        <v>0</v>
      </c>
      <c r="J68" s="19"/>
      <c r="K68" s="19"/>
      <c r="L68" s="19"/>
      <c r="M68" s="19"/>
      <c r="N68" s="19"/>
      <c r="O68" s="19"/>
      <c r="P68" s="19"/>
    </row>
    <row r="69" spans="1:16" ht="15.75" x14ac:dyDescent="0.25">
      <c r="A69" s="21" t="s">
        <v>83</v>
      </c>
      <c r="B69" s="22">
        <f>SUM(B70:B72)</f>
        <v>0</v>
      </c>
      <c r="C69" s="22">
        <f>SUM(C70:C72)</f>
        <v>0</v>
      </c>
      <c r="D69" s="22">
        <f t="shared" ref="D69:P69" si="15">SUM(D70:D72)</f>
        <v>0</v>
      </c>
      <c r="E69" s="22">
        <f t="shared" si="15"/>
        <v>0</v>
      </c>
      <c r="F69" s="22">
        <f t="shared" si="15"/>
        <v>0</v>
      </c>
      <c r="G69" s="22">
        <f>SUM(G70:G72)</f>
        <v>0</v>
      </c>
      <c r="H69" s="22">
        <f>SUM(H70:H72)</f>
        <v>0</v>
      </c>
      <c r="I69" s="22">
        <f t="shared" si="15"/>
        <v>0</v>
      </c>
      <c r="J69" s="22">
        <f t="shared" si="15"/>
        <v>0</v>
      </c>
      <c r="K69" s="22">
        <f t="shared" si="15"/>
        <v>0</v>
      </c>
      <c r="L69" s="22">
        <f t="shared" si="15"/>
        <v>0</v>
      </c>
      <c r="M69" s="22">
        <f t="shared" si="15"/>
        <v>0</v>
      </c>
      <c r="N69" s="22">
        <f t="shared" si="15"/>
        <v>0</v>
      </c>
      <c r="O69" s="22">
        <f t="shared" si="15"/>
        <v>0</v>
      </c>
      <c r="P69" s="22">
        <f t="shared" si="15"/>
        <v>0</v>
      </c>
    </row>
    <row r="70" spans="1:16" ht="15.75" x14ac:dyDescent="0.25">
      <c r="A70" s="18" t="s">
        <v>84</v>
      </c>
      <c r="B70" s="20">
        <v>0</v>
      </c>
      <c r="C70" s="20">
        <v>0</v>
      </c>
      <c r="D70" s="20">
        <f>SUM(E70:P70)</f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</row>
    <row r="71" spans="1:16" ht="15.75" x14ac:dyDescent="0.25">
      <c r="A71" s="18" t="s">
        <v>85</v>
      </c>
      <c r="B71" s="20">
        <v>0</v>
      </c>
      <c r="C71" s="20">
        <v>0</v>
      </c>
      <c r="D71" s="20">
        <f t="shared" ref="D71:D72" si="16">SUM(E71:P71)</f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3" t="s">
        <v>86</v>
      </c>
      <c r="B72" s="24">
        <v>0</v>
      </c>
      <c r="C72" s="24">
        <v>0</v>
      </c>
      <c r="D72" s="20">
        <f t="shared" si="16"/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0"/>
      <c r="K72" s="20"/>
      <c r="L72" s="20"/>
      <c r="M72" s="20"/>
      <c r="N72" s="20"/>
      <c r="O72" s="20"/>
      <c r="P72" s="20"/>
    </row>
    <row r="73" spans="1:16" ht="15.75" x14ac:dyDescent="0.25">
      <c r="A73" s="25" t="s">
        <v>87</v>
      </c>
      <c r="B73" s="26">
        <f>SUM(B9+B15+B25+B35+B43+B51+B61+B66+B69)</f>
        <v>1150300100</v>
      </c>
      <c r="C73" s="26">
        <f>SUM(C9+C15+C25+C35+C43+C51+C61+C66+C69)</f>
        <v>1150300100</v>
      </c>
      <c r="D73" s="26">
        <f t="shared" ref="D73:P73" si="17">SUM(D9+D15+D25+D35+D43+D51+D66+D70)</f>
        <v>290168921.31</v>
      </c>
      <c r="E73" s="26">
        <f t="shared" si="17"/>
        <v>34024148.339999996</v>
      </c>
      <c r="F73" s="26">
        <f t="shared" si="17"/>
        <v>61172657.269999996</v>
      </c>
      <c r="G73" s="26">
        <f t="shared" si="17"/>
        <v>75000778.960000008</v>
      </c>
      <c r="H73" s="26">
        <f t="shared" si="17"/>
        <v>64881666.619999997</v>
      </c>
      <c r="I73" s="26">
        <f t="shared" si="17"/>
        <v>55089670.119999997</v>
      </c>
      <c r="J73" s="26">
        <f t="shared" si="17"/>
        <v>0</v>
      </c>
      <c r="K73" s="26">
        <f t="shared" si="17"/>
        <v>0</v>
      </c>
      <c r="L73" s="26">
        <f t="shared" si="17"/>
        <v>0</v>
      </c>
      <c r="M73" s="26">
        <f t="shared" si="17"/>
        <v>0</v>
      </c>
      <c r="N73" s="26">
        <f t="shared" si="17"/>
        <v>0</v>
      </c>
      <c r="O73" s="26">
        <f t="shared" si="17"/>
        <v>0</v>
      </c>
      <c r="P73" s="26">
        <f t="shared" si="17"/>
        <v>0</v>
      </c>
    </row>
    <row r="74" spans="1:16" ht="15.75" x14ac:dyDescent="0.25">
      <c r="A74" s="27" t="s">
        <v>88</v>
      </c>
      <c r="B74" s="28">
        <v>0</v>
      </c>
      <c r="C74" s="28">
        <v>0</v>
      </c>
      <c r="D74" s="28">
        <f t="shared" ref="D74:G74" si="18">SUM(D75+D78+D81)</f>
        <v>0</v>
      </c>
      <c r="E74" s="28">
        <f t="shared" si="18"/>
        <v>0</v>
      </c>
      <c r="F74" s="28">
        <f t="shared" si="18"/>
        <v>0</v>
      </c>
      <c r="G74" s="28">
        <f t="shared" si="18"/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</row>
    <row r="75" spans="1:16" ht="15.75" x14ac:dyDescent="0.25">
      <c r="A75" s="29" t="s">
        <v>89</v>
      </c>
      <c r="B75" s="30">
        <v>0</v>
      </c>
      <c r="C75" s="30">
        <f>SUM(C76:C77)</f>
        <v>0</v>
      </c>
      <c r="D75" s="30">
        <f t="shared" ref="D75:G75" si="19">SUM(D76:D77)</f>
        <v>0</v>
      </c>
      <c r="E75" s="30">
        <f t="shared" si="19"/>
        <v>0</v>
      </c>
      <c r="F75" s="16">
        <f t="shared" si="19"/>
        <v>0</v>
      </c>
      <c r="G75" s="16">
        <f t="shared" si="19"/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1:16" ht="15.75" x14ac:dyDescent="0.25">
      <c r="A76" s="18" t="s">
        <v>90</v>
      </c>
      <c r="B76" s="20">
        <v>0</v>
      </c>
      <c r="C76" s="20">
        <v>0</v>
      </c>
      <c r="D76" s="20">
        <f t="shared" ref="D76:D77" si="20">SUM(E76:P76)</f>
        <v>0</v>
      </c>
      <c r="E76" s="20">
        <f>SUM(F76:P76)</f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1:16" ht="15.75" x14ac:dyDescent="0.25">
      <c r="A77" s="18" t="s">
        <v>91</v>
      </c>
      <c r="B77" s="20">
        <v>0</v>
      </c>
      <c r="C77" s="20">
        <v>0</v>
      </c>
      <c r="D77" s="20">
        <f t="shared" si="20"/>
        <v>0</v>
      </c>
      <c r="E77" s="20">
        <f>SUM(F77:P77)</f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</row>
    <row r="78" spans="1:16" ht="15.75" x14ac:dyDescent="0.25">
      <c r="A78" s="21" t="s">
        <v>92</v>
      </c>
      <c r="B78" s="22">
        <v>0</v>
      </c>
      <c r="C78" s="22">
        <f>SUM(C79:C80)</f>
        <v>0</v>
      </c>
      <c r="D78" s="22">
        <f>SUM(D79:D80)</f>
        <v>0</v>
      </c>
      <c r="E78" s="22">
        <f t="shared" ref="E78:P78" si="21">SUM(E79:E80)</f>
        <v>0</v>
      </c>
      <c r="F78" s="16">
        <f t="shared" si="21"/>
        <v>0</v>
      </c>
      <c r="G78" s="16">
        <f t="shared" si="21"/>
        <v>0</v>
      </c>
      <c r="H78" s="16">
        <f t="shared" si="21"/>
        <v>0</v>
      </c>
      <c r="I78" s="16">
        <f t="shared" si="21"/>
        <v>0</v>
      </c>
      <c r="J78" s="16">
        <f t="shared" si="21"/>
        <v>0</v>
      </c>
      <c r="K78" s="16">
        <f t="shared" si="21"/>
        <v>0</v>
      </c>
      <c r="L78" s="16">
        <f t="shared" si="21"/>
        <v>0</v>
      </c>
      <c r="M78" s="16">
        <f t="shared" si="21"/>
        <v>0</v>
      </c>
      <c r="N78" s="16">
        <f t="shared" si="21"/>
        <v>0</v>
      </c>
      <c r="O78" s="16">
        <f t="shared" si="21"/>
        <v>0</v>
      </c>
      <c r="P78" s="16">
        <f t="shared" si="21"/>
        <v>0</v>
      </c>
    </row>
    <row r="79" spans="1:16" ht="15.75" x14ac:dyDescent="0.25">
      <c r="A79" s="18" t="s">
        <v>93</v>
      </c>
      <c r="B79" s="20">
        <v>0</v>
      </c>
      <c r="C79" s="20">
        <v>0</v>
      </c>
      <c r="D79" s="20">
        <f t="shared" ref="D79:D80" si="22">SUM(E79:P79)</f>
        <v>0</v>
      </c>
      <c r="E79" s="20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6" ht="15.75" x14ac:dyDescent="0.25">
      <c r="A80" s="18" t="s">
        <v>94</v>
      </c>
      <c r="B80" s="20">
        <v>0</v>
      </c>
      <c r="C80" s="20">
        <v>0</v>
      </c>
      <c r="D80" s="20">
        <f t="shared" si="22"/>
        <v>0</v>
      </c>
      <c r="E80" s="20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ht="15.75" x14ac:dyDescent="0.25">
      <c r="A81" s="21" t="s">
        <v>95</v>
      </c>
      <c r="B81" s="22">
        <v>0</v>
      </c>
      <c r="C81" s="22">
        <f>SUM(C82)</f>
        <v>0</v>
      </c>
      <c r="D81" s="22">
        <f>+D82</f>
        <v>0</v>
      </c>
      <c r="E81" s="22">
        <f t="shared" ref="E81" si="23">+E82</f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1:16" ht="15.75" x14ac:dyDescent="0.25">
      <c r="A82" s="23" t="s">
        <v>96</v>
      </c>
      <c r="B82" s="24">
        <v>0</v>
      </c>
      <c r="C82" s="24">
        <v>0</v>
      </c>
      <c r="D82" s="24">
        <f t="shared" ref="D82" si="24">SUM(E82:P82)</f>
        <v>0</v>
      </c>
      <c r="E82" s="24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15.75" x14ac:dyDescent="0.25">
      <c r="A83" s="25" t="s">
        <v>97</v>
      </c>
      <c r="B83" s="31">
        <v>0</v>
      </c>
      <c r="C83" s="31">
        <v>0</v>
      </c>
      <c r="D83" s="31">
        <f>SUM(D75+D78+D81)</f>
        <v>0</v>
      </c>
      <c r="E83" s="31">
        <f t="shared" ref="E83:K83" si="25">SUM(E75+E78+E81)</f>
        <v>0</v>
      </c>
      <c r="F83" s="31">
        <f t="shared" si="25"/>
        <v>0</v>
      </c>
      <c r="G83" s="31">
        <f t="shared" si="25"/>
        <v>0</v>
      </c>
      <c r="H83" s="31">
        <f t="shared" si="25"/>
        <v>0</v>
      </c>
      <c r="I83" s="31">
        <f t="shared" si="25"/>
        <v>0</v>
      </c>
      <c r="J83" s="31">
        <f t="shared" si="25"/>
        <v>0</v>
      </c>
      <c r="K83" s="31">
        <f t="shared" si="25"/>
        <v>0</v>
      </c>
      <c r="L83" s="31">
        <f>SUM(L75+L78+L81)</f>
        <v>0</v>
      </c>
      <c r="M83" s="31">
        <f>SUM(M75+M78+M81)</f>
        <v>0</v>
      </c>
      <c r="N83" s="31">
        <f>SUM(N75+N78+N81)</f>
        <v>0</v>
      </c>
      <c r="O83" s="31">
        <f>SUM(O75+O78+O81)</f>
        <v>0</v>
      </c>
      <c r="P83" s="31">
        <f>SUM(P75+P78+P81)</f>
        <v>0</v>
      </c>
    </row>
    <row r="84" spans="1:16" ht="15.75" x14ac:dyDescent="0.25">
      <c r="A84" s="32" t="s">
        <v>98</v>
      </c>
      <c r="B84" s="33">
        <f>SUM(B73:B83)</f>
        <v>1150300100</v>
      </c>
      <c r="C84" s="33">
        <f>SUM(C73:C83)</f>
        <v>1150300100</v>
      </c>
      <c r="D84" s="33">
        <f t="shared" ref="D84:P84" si="26">SUM(D73+D83)</f>
        <v>290168921.31</v>
      </c>
      <c r="E84" s="33">
        <f t="shared" si="26"/>
        <v>34024148.339999996</v>
      </c>
      <c r="F84" s="33">
        <f t="shared" si="26"/>
        <v>61172657.269999996</v>
      </c>
      <c r="G84" s="33">
        <f t="shared" si="26"/>
        <v>75000778.960000008</v>
      </c>
      <c r="H84" s="33">
        <f t="shared" si="26"/>
        <v>64881666.619999997</v>
      </c>
      <c r="I84" s="33">
        <f t="shared" si="26"/>
        <v>55089670.119999997</v>
      </c>
      <c r="J84" s="33">
        <f t="shared" si="26"/>
        <v>0</v>
      </c>
      <c r="K84" s="33">
        <f t="shared" si="26"/>
        <v>0</v>
      </c>
      <c r="L84" s="33">
        <f t="shared" si="26"/>
        <v>0</v>
      </c>
      <c r="M84" s="33">
        <f t="shared" si="26"/>
        <v>0</v>
      </c>
      <c r="N84" s="33">
        <f t="shared" si="26"/>
        <v>0</v>
      </c>
      <c r="O84" s="33">
        <f t="shared" si="26"/>
        <v>0</v>
      </c>
      <c r="P84" s="33">
        <f t="shared" si="26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t="s">
        <v>127</v>
      </c>
      <c r="B86" s="34"/>
      <c r="C86" s="34"/>
    </row>
    <row r="87" spans="1:16" x14ac:dyDescent="0.25">
      <c r="A87" t="s">
        <v>128</v>
      </c>
      <c r="B87" s="34"/>
      <c r="C87" s="34"/>
    </row>
    <row r="88" spans="1:16" ht="18.75" x14ac:dyDescent="0.3">
      <c r="A88" s="42" t="s">
        <v>103</v>
      </c>
      <c r="B88" s="42"/>
      <c r="C88" s="42"/>
      <c r="D88" s="35"/>
    </row>
    <row r="89" spans="1:16" ht="15" customHeight="1" x14ac:dyDescent="0.25">
      <c r="A89" s="38" t="s">
        <v>116</v>
      </c>
      <c r="B89" s="38"/>
      <c r="C89" s="38"/>
      <c r="D89" s="36"/>
    </row>
    <row r="90" spans="1:16" ht="28.5" customHeight="1" x14ac:dyDescent="0.25">
      <c r="A90" s="37" t="s">
        <v>117</v>
      </c>
      <c r="B90" s="37"/>
      <c r="C90" s="37"/>
      <c r="D90" s="36"/>
    </row>
    <row r="91" spans="1:16" x14ac:dyDescent="0.25">
      <c r="A91" s="38" t="s">
        <v>118</v>
      </c>
      <c r="B91" s="38"/>
      <c r="C91" s="38"/>
      <c r="D91" s="35"/>
    </row>
    <row r="92" spans="1:16" x14ac:dyDescent="0.25">
      <c r="A92" s="38" t="s">
        <v>119</v>
      </c>
      <c r="B92" s="38"/>
      <c r="C92" s="38"/>
      <c r="D92" s="37"/>
    </row>
    <row r="93" spans="1:16" x14ac:dyDescent="0.25">
      <c r="A93" s="38" t="s">
        <v>120</v>
      </c>
      <c r="B93" s="38"/>
      <c r="C93" s="38"/>
      <c r="D93" s="36"/>
    </row>
    <row r="94" spans="1:16" x14ac:dyDescent="0.25">
      <c r="A94" s="38"/>
      <c r="B94" s="38"/>
      <c r="C94" s="38"/>
      <c r="D94" s="36"/>
    </row>
    <row r="95" spans="1:16" x14ac:dyDescent="0.25">
      <c r="A95" s="38"/>
      <c r="B95" s="38"/>
      <c r="C95" s="38"/>
      <c r="D95" s="36"/>
    </row>
    <row r="96" spans="1:16" x14ac:dyDescent="0.25">
      <c r="A96" s="38"/>
      <c r="B96"/>
      <c r="C96"/>
      <c r="D96" s="36"/>
    </row>
    <row r="97" spans="1:16" x14ac:dyDescent="0.25">
      <c r="A97" s="39" t="s">
        <v>106</v>
      </c>
      <c r="D97" s="39"/>
      <c r="E97" s="39"/>
      <c r="F97" s="50" t="s">
        <v>107</v>
      </c>
      <c r="G97" s="50"/>
      <c r="H97" s="50"/>
      <c r="I97" s="50"/>
      <c r="J97" s="40"/>
      <c r="K97" s="40"/>
      <c r="L97" s="40"/>
      <c r="M97" s="51" t="s">
        <v>108</v>
      </c>
      <c r="N97" s="51"/>
      <c r="O97" s="51"/>
      <c r="P97" s="51"/>
    </row>
    <row r="98" spans="1:16" x14ac:dyDescent="0.25">
      <c r="A98" s="39" t="s">
        <v>109</v>
      </c>
      <c r="D98" s="39"/>
      <c r="E98" s="39"/>
      <c r="F98" s="50" t="s">
        <v>110</v>
      </c>
      <c r="G98" s="50"/>
      <c r="H98" s="50"/>
      <c r="I98" s="50"/>
      <c r="J98" s="39"/>
      <c r="K98" s="39"/>
      <c r="L98" s="39"/>
      <c r="M98" s="50" t="s">
        <v>110</v>
      </c>
      <c r="N98" s="50"/>
      <c r="O98" s="50"/>
      <c r="P98" s="50"/>
    </row>
    <row r="99" spans="1:16" x14ac:dyDescent="0.25">
      <c r="A99" s="39" t="s">
        <v>111</v>
      </c>
      <c r="D99" s="39"/>
      <c r="E99" s="39"/>
      <c r="F99" s="50" t="s">
        <v>112</v>
      </c>
      <c r="G99" s="50"/>
      <c r="H99" s="50"/>
      <c r="I99" s="50"/>
      <c r="J99" s="39"/>
      <c r="K99" s="39"/>
      <c r="L99" s="39"/>
      <c r="M99" s="50" t="s">
        <v>112</v>
      </c>
      <c r="N99" s="50"/>
      <c r="O99" s="50"/>
      <c r="P99" s="50"/>
    </row>
    <row r="100" spans="1:16" x14ac:dyDescent="0.25">
      <c r="F100" s="41"/>
    </row>
  </sheetData>
  <sheetProtection algorithmName="SHA-512" hashValue="pAe59chseNf3QTv1e5Tp31PONY3ii/jcMLLe+8CFkDNovvvGbaTjWtr+pP0Dmf7ORLcroCaEPzjxphm9Atdimg==" saltValue="6117Hb3M/uIfYTOAHJ56Ng==" spinCount="100000" sheet="1" formatCells="0" formatColumns="0" formatRows="0" insertColumns="0" insertRows="0" insertHyperlinks="0" deleteColumns="0" deleteRows="0" sort="0" autoFilter="0" pivotTables="0"/>
  <mergeCells count="17">
    <mergeCell ref="F98:I98"/>
    <mergeCell ref="F99:I99"/>
    <mergeCell ref="M98:P98"/>
    <mergeCell ref="M99:P99"/>
    <mergeCell ref="F97:I97"/>
    <mergeCell ref="A85:C85"/>
    <mergeCell ref="M97:P97"/>
    <mergeCell ref="B6:C6"/>
    <mergeCell ref="A1:I1"/>
    <mergeCell ref="A2:I2"/>
    <mergeCell ref="A3:I3"/>
    <mergeCell ref="A4:I4"/>
    <mergeCell ref="A5:I5"/>
    <mergeCell ref="D6:I6"/>
    <mergeCell ref="J6:K6"/>
    <mergeCell ref="L6:M6"/>
    <mergeCell ref="N6:O6"/>
  </mergeCells>
  <pageMargins left="0.70866141732283472" right="0.70866141732283472" top="0.74803149606299213" bottom="0.74803149606299213" header="0.31496062992125984" footer="0.31496062992125984"/>
  <pageSetup scale="5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4D281D-3CF8-44FA-BA33-9C39608427D8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F8B37287-B830-4FB2-9FE8-968FD49B8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7C55F9-6704-460F-AFD6-9C7E54B3D3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PRESUPUESTO APROBADO 2025</vt:lpstr>
      <vt:lpstr>ENERO</vt:lpstr>
      <vt:lpstr>FEBRERO</vt:lpstr>
      <vt:lpstr>MARZO</vt:lpstr>
      <vt:lpstr>ABRIL</vt:lpstr>
      <vt:lpstr>MAYO</vt:lpstr>
      <vt:lpstr>ABRIL!Títulos_a_imprimir</vt:lpstr>
      <vt:lpstr>ENERO!Títulos_a_imprimir</vt:lpstr>
      <vt:lpstr>FEBRERO!Títulos_a_imprimir</vt:lpstr>
      <vt:lpstr>MARZO!Títulos_a_imprimir</vt:lpstr>
      <vt:lpstr>MAYO!Títulos_a_imprimir</vt:lpstr>
      <vt:lpstr>'PRESUPUESTO APROBADO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Angela Maria Beltre Genao</cp:lastModifiedBy>
  <cp:lastPrinted>2025-06-03T18:28:08Z</cp:lastPrinted>
  <dcterms:created xsi:type="dcterms:W3CDTF">2015-06-05T18:19:34Z</dcterms:created>
  <dcterms:modified xsi:type="dcterms:W3CDTF">2025-06-06T14:47:17Z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